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774"/>
  </bookViews>
  <sheets>
    <sheet name="SX NN" sheetId="12" r:id="rId1"/>
    <sheet name="IIP" sheetId="19" r:id="rId2"/>
    <sheet name="SPCN" sheetId="21" r:id="rId3"/>
    <sheet name="Vốn đầu tư" sheetId="9" r:id="rId4"/>
    <sheet name="DT bán lẻ" sheetId="20" r:id="rId5"/>
    <sheet name="DT lưu trú, ăn uống" sheetId="24" r:id="rId6"/>
    <sheet name="CPI " sheetId="43" r:id="rId7"/>
    <sheet name="DT vận tải" sheetId="44" r:id="rId8"/>
    <sheet name="VT hành khách" sheetId="45" r:id="rId9"/>
    <sheet name="VT hàng hóa" sheetId="46" r:id="rId10"/>
    <sheet name="TT-AT XH" sheetId="50" r:id="rId11"/>
  </sheets>
  <calcPr calcId="124519"/>
</workbook>
</file>

<file path=xl/calcChain.xml><?xml version="1.0" encoding="utf-8"?>
<calcChain xmlns="http://schemas.openxmlformats.org/spreadsheetml/2006/main">
  <c r="H15" i="50"/>
  <c r="H11"/>
  <c r="H7"/>
  <c r="D22" l="1"/>
  <c r="D19"/>
  <c r="D15"/>
  <c r="D14" s="1"/>
  <c r="D11"/>
  <c r="D10" s="1"/>
  <c r="D7"/>
  <c r="D6" s="1"/>
  <c r="H14"/>
  <c r="H10"/>
  <c r="H6"/>
  <c r="D5" i="20" l="1"/>
  <c r="E20" i="12"/>
  <c r="E11" i="44"/>
  <c r="D5"/>
  <c r="C5" i="24" l="1"/>
  <c r="D5"/>
  <c r="B5"/>
  <c r="C5" i="20"/>
  <c r="E5" l="1"/>
  <c r="E7" i="12" l="1"/>
  <c r="C6" i="21" l="1"/>
  <c r="H16" i="44" l="1"/>
  <c r="I16"/>
  <c r="G17"/>
  <c r="F17"/>
  <c r="C17"/>
  <c r="G14" i="50" l="1"/>
  <c r="G10"/>
  <c r="C14"/>
  <c r="C10"/>
  <c r="G6"/>
  <c r="C6"/>
  <c r="E14" l="1"/>
  <c r="E10"/>
  <c r="E6"/>
  <c r="F22"/>
  <c r="F14" l="1"/>
  <c r="F10"/>
  <c r="F6"/>
  <c r="F19"/>
  <c r="E11"/>
  <c r="E15"/>
  <c r="E7"/>
  <c r="F7"/>
  <c r="F15"/>
  <c r="F11"/>
  <c r="I11" i="44" l="1"/>
  <c r="G12" l="1"/>
  <c r="G7"/>
  <c r="I6"/>
  <c r="I5" l="1"/>
  <c r="H11"/>
  <c r="F7"/>
  <c r="G10" i="45" l="1"/>
  <c r="G5"/>
  <c r="D10" i="46"/>
  <c r="E10"/>
  <c r="C13"/>
  <c r="C11"/>
  <c r="D5"/>
  <c r="E5"/>
  <c r="C8"/>
  <c r="C6"/>
  <c r="E10" i="45"/>
  <c r="D10"/>
  <c r="C11"/>
  <c r="C10" s="1"/>
  <c r="C6"/>
  <c r="E5"/>
  <c r="D5"/>
  <c r="F12" i="44"/>
  <c r="H6"/>
  <c r="D16"/>
  <c r="E16"/>
  <c r="G16" s="1"/>
  <c r="D11"/>
  <c r="F11" s="1"/>
  <c r="G11"/>
  <c r="D6"/>
  <c r="E6"/>
  <c r="G6" s="1"/>
  <c r="C16"/>
  <c r="C14"/>
  <c r="C12"/>
  <c r="C7"/>
  <c r="C6" s="1"/>
  <c r="C7" i="21"/>
  <c r="C8"/>
  <c r="C9"/>
  <c r="C10"/>
  <c r="C11"/>
  <c r="C12"/>
  <c r="C13"/>
  <c r="C14"/>
  <c r="C15"/>
  <c r="C16"/>
  <c r="C17"/>
  <c r="C18"/>
  <c r="C19"/>
  <c r="C20"/>
  <c r="C21"/>
  <c r="C22"/>
  <c r="C5"/>
  <c r="E32" i="12"/>
  <c r="E33"/>
  <c r="E26"/>
  <c r="E27"/>
  <c r="E28"/>
  <c r="E29"/>
  <c r="E30"/>
  <c r="H5" i="44" l="1"/>
  <c r="C10" i="46"/>
  <c r="C5"/>
  <c r="F16" i="44"/>
  <c r="F6"/>
  <c r="C11"/>
  <c r="C5" s="1"/>
  <c r="C5" i="45"/>
  <c r="E5" i="44"/>
  <c r="G5" s="1"/>
  <c r="F5" l="1"/>
</calcChain>
</file>

<file path=xl/sharedStrings.xml><?xml version="1.0" encoding="utf-8"?>
<sst xmlns="http://schemas.openxmlformats.org/spreadsheetml/2006/main" count="295" uniqueCount="224">
  <si>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</si>
  <si>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</si>
  <si>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</si>
  <si>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</si>
  <si>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</si>
  <si>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</si>
  <si>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</si>
  <si>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</si>
  <si>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</si>
  <si>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</si>
  <si>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</si>
  <si>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</si>
  <si>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</si>
  <si>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</si>
  <si>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</si>
  <si>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</si>
  <si>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</si>
  <si>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</si>
  <si>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</si>
  <si>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</si>
  <si>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</si>
  <si>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 xml:space="preserve">Phân theo ngành kinh tế </t>
  </si>
  <si>
    <t>Đồ dùng, dụng cụ trang thiết bị gia đình</t>
  </si>
  <si>
    <t>Lương thực, thực phẩm</t>
  </si>
  <si>
    <t>Hàng may mặc</t>
  </si>
  <si>
    <t>Hoạt động khác</t>
  </si>
  <si>
    <t>Khai khoáng</t>
  </si>
  <si>
    <t>Hàng hóa và dịch vụ khác</t>
  </si>
  <si>
    <t>Sản lượng thu hoạch các loại cây trồng (Tấn)</t>
  </si>
  <si>
    <t xml:space="preserve">Dịch vụ lưu trú </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</si>
  <si>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</si>
  <si>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</si>
  <si>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</si>
  <si>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</si>
  <si>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</si>
  <si>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</si>
  <si>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</si>
  <si>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</si>
  <si>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</si>
  <si>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</si>
  <si>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</si>
  <si>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</si>
  <si>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</si>
  <si>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</si>
  <si>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</si>
  <si>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</si>
  <si>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</si>
  <si>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</si>
  <si>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</si>
  <si>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</si>
  <si>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</si>
  <si>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</si>
  <si>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</si>
  <si>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</si>
  <si>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</si>
  <si>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</si>
  <si>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</si>
  <si>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</si>
  <si>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</si>
  <si>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</si>
  <si>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</si>
  <si>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</si>
  <si>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</si>
  <si>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</si>
  <si>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</si>
  <si>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</si>
  <si>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</si>
  <si>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</si>
  <si>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</si>
  <si>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</si>
  <si>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</si>
  <si>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</si>
  <si>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</si>
  <si>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</si>
  <si>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</si>
  <si>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</si>
  <si>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</si>
  <si>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</si>
  <si>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</si>
  <si>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</si>
  <si>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</si>
  <si>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</si>
  <si>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</si>
  <si>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Thực hiện
cùng kỳ
năm trước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</si>
  <si>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</si>
  <si>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</si>
  <si>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</si>
  <si>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</si>
  <si>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</si>
  <si>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</si>
  <si>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</si>
  <si>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</si>
  <si>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</si>
  <si>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</si>
  <si>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</si>
  <si>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</si>
  <si>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</si>
  <si>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</si>
  <si>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</si>
  <si>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</si>
  <si>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</si>
  <si>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</si>
  <si>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</si>
  <si>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</si>
  <si>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</si>
  <si>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</si>
  <si>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</si>
  <si>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</si>
  <si>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</si>
  <si>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</si>
  <si>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</si>
  <si>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</si>
  <si>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</si>
  <si>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</si>
  <si>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</si>
  <si>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</si>
  <si>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</si>
  <si>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</si>
  <si>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</si>
  <si>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</si>
  <si>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</si>
  <si>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</si>
  <si>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</si>
  <si>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</si>
  <si>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</si>
  <si>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</si>
  <si>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</si>
  <si>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</si>
  <si>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</si>
  <si>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</si>
  <si>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</si>
  <si>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</si>
  <si>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</si>
  <si>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</si>
  <si>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</si>
  <si>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</si>
  <si>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</si>
  <si>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</si>
  <si>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</si>
  <si>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</si>
  <si>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</si>
  <si>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</si>
  <si>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</si>
  <si>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</si>
  <si>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</si>
  <si>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</si>
  <si>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</si>
  <si>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</si>
  <si>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</si>
  <si>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</si>
  <si>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</si>
  <si>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</si>
  <si>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</si>
  <si>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</si>
  <si>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</si>
  <si>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</si>
  <si>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</si>
  <si>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</si>
  <si>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</si>
  <si>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</si>
  <si>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</si>
  <si>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</si>
  <si>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</si>
  <si>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</si>
  <si>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</si>
  <si>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</si>
  <si>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</si>
  <si>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</si>
  <si>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</si>
  <si>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</si>
  <si>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</si>
  <si>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</si>
  <si>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</si>
  <si>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</si>
  <si>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</si>
  <si>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</si>
  <si>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</si>
  <si>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</si>
  <si>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</si>
  <si>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Kỳ báo cáo so với 
kỳ trước 
(%)</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</si>
  <si>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</si>
  <si>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</si>
  <si>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</si>
  <si>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</si>
  <si>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</si>
  <si>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</si>
  <si>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</si>
  <si>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</si>
  <si>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</si>
  <si>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</si>
  <si>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</si>
  <si>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</si>
  <si>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</si>
  <si>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</si>
  <si>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</si>
  <si>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</si>
  <si>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</si>
  <si>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</si>
  <si>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</si>
  <si>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7. Chỉ số giá tiêu dùng, chỉ số giá vàng và chỉ số giá Đô la Mỹ</t>
  </si>
  <si>
    <t xml:space="preserve">8. Doanh thu vận tải, kho bãi và dịch vụ hỗ trợ vận tải </t>
  </si>
  <si>
    <t>9. Vận tải hành khách của địa phương</t>
  </si>
  <si>
    <t>10. Vận tải hàng hóa của địa phương</t>
  </si>
  <si>
    <t>11. Trật tự, an toàn xã hội</t>
  </si>
  <si>
    <t>Lúa</t>
  </si>
  <si>
    <t>Lúa đông xuân</t>
  </si>
  <si>
    <t>Mía</t>
  </si>
  <si>
    <t xml:space="preserve">Tháng cùng kỳ </t>
  </si>
  <si>
    <t>Trong đó:</t>
  </si>
  <si>
    <t>Cộng dồn từ đầu năm đến cuối kỳ báo cáo (Triệu đồng)</t>
  </si>
  <si>
    <t>Cộng dồn</t>
  </si>
  <si>
    <t>Đậu tương</t>
  </si>
  <si>
    <t>Lạc</t>
  </si>
  <si>
    <t>Kỳ gốc 2014</t>
  </si>
  <si>
    <t>Cộng dồn từ
đầu năm đến
cuối kỳ báo cáo so với cùng
kỳ năm
trước (%)</t>
  </si>
  <si>
    <t>Lúa mùa</t>
  </si>
  <si>
    <t>Đậu các loại</t>
  </si>
  <si>
    <t>6. Doanh thu dịch vụ lưu trú và ăn uống</t>
  </si>
  <si>
    <r>
      <rPr>
        <i/>
        <sz val="12"/>
        <rFont val="Times New Roman"/>
        <family val="1"/>
      </rPr>
      <t>Trong đó</t>
    </r>
    <r>
      <rPr>
        <sz val="12"/>
        <rFont val="Times New Roman"/>
        <family val="1"/>
      </rPr>
      <t>: Dịch vụ y tế</t>
    </r>
  </si>
  <si>
    <r>
      <rPr>
        <i/>
        <sz val="12"/>
        <rFont val="Times New Roman"/>
        <family val="1"/>
      </rPr>
      <t>Trong đó</t>
    </r>
    <r>
      <rPr>
        <sz val="12"/>
        <rFont val="Times New Roman"/>
        <family val="1"/>
      </rPr>
      <t>: Dịch vụ giáo dục</t>
    </r>
  </si>
  <si>
    <t xml:space="preserve">Kế hoạch
năm 2019
(Triệu
đồng) </t>
  </si>
  <si>
    <t>Chè (trà) nguyên chất (như: chè (trà) xanh, chè (trà) đen)</t>
  </si>
  <si>
    <t>Tháng 7 năm 2019</t>
  </si>
  <si>
    <t>Dịch vụ du lịch lữ hành và các dịch vụ hỗ trợ</t>
  </si>
</sst>
</file>

<file path=xl/styles.xml><?xml version="1.0" encoding="utf-8"?>
<styleSheet xmlns="http://schemas.openxmlformats.org/spreadsheetml/2006/main">
  <numFmts count="8">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00"/>
  </numFmts>
  <fonts count="23">
    <font>
      <sz val="10"/>
      <name val="Arial"/>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i/>
      <sz val="11"/>
      <name val="Times New Roman"/>
      <family val="1"/>
    </font>
    <font>
      <sz val="10"/>
      <name val="Arial"/>
      <family val="2"/>
    </font>
    <font>
      <sz val="14"/>
      <name val="Calibri"/>
      <family val="2"/>
    </font>
    <font>
      <b/>
      <i/>
      <sz val="10"/>
      <name val="Times New Roman"/>
      <family val="1"/>
    </font>
  </fonts>
  <fills count="3">
    <fill>
      <patternFill patternType="none"/>
    </fill>
    <fill>
      <patternFill patternType="gray125"/>
    </fill>
    <fill>
      <patternFill patternType="solid">
        <fgColor indexed="2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5">
    <xf numFmtId="0" fontId="0" fillId="0" borderId="0"/>
    <xf numFmtId="165"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20" fillId="0" borderId="0"/>
  </cellStyleXfs>
  <cellXfs count="292">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4" fontId="5" fillId="0" borderId="0" xfId="4" applyNumberFormat="1" applyFont="1" applyFill="1" applyBorder="1" applyAlignment="1">
      <alignment horizontal="right" indent="5"/>
    </xf>
    <xf numFmtId="0" fontId="10" fillId="0" borderId="0" xfId="4" applyFont="1" applyFill="1" applyBorder="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4" fontId="10" fillId="0" borderId="0" xfId="5" applyNumberFormat="1" applyFont="1" applyFill="1" applyBorder="1" applyAlignment="1">
      <alignment horizontal="center"/>
    </xf>
    <xf numFmtId="0" fontId="5" fillId="0" borderId="0" xfId="6" applyFont="1" applyFill="1" applyBorder="1" applyAlignment="1">
      <alignment vertical="center"/>
    </xf>
    <xf numFmtId="0" fontId="5" fillId="0" borderId="0" xfId="6" applyFont="1" applyFill="1"/>
    <xf numFmtId="164" fontId="8" fillId="0" borderId="0" xfId="11" applyNumberFormat="1" applyFont="1" applyFill="1" applyBorder="1" applyAlignment="1">
      <alignment horizontal="center"/>
    </xf>
    <xf numFmtId="164" fontId="5" fillId="0" borderId="0" xfId="6" applyNumberFormat="1" applyFont="1" applyFill="1" applyAlignment="1">
      <alignment horizontal="right" indent="2"/>
    </xf>
    <xf numFmtId="0" fontId="5" fillId="0" borderId="0" xfId="6" applyFont="1" applyFill="1" applyAlignment="1"/>
    <xf numFmtId="164" fontId="5"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2"/>
    </xf>
    <xf numFmtId="164" fontId="8" fillId="0" borderId="0" xfId="11" applyNumberFormat="1" applyFont="1" applyFill="1" applyBorder="1" applyAlignment="1">
      <alignment horizontal="right" vertical="center" indent="2"/>
    </xf>
    <xf numFmtId="164" fontId="10"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2"/>
    </xf>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7" fontId="10" fillId="0" borderId="0" xfId="7" applyNumberFormat="1" applyFont="1" applyFill="1" applyBorder="1" applyAlignment="1"/>
    <xf numFmtId="167"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7" fontId="10" fillId="0" borderId="10" xfId="7" applyNumberFormat="1" applyFont="1" applyFill="1" applyBorder="1" applyAlignment="1"/>
    <xf numFmtId="49" fontId="13" fillId="0" borderId="11" xfId="7" applyNumberFormat="1" applyFont="1" applyFill="1" applyBorder="1" applyAlignment="1"/>
    <xf numFmtId="167" fontId="10" fillId="0" borderId="12" xfId="7" applyNumberFormat="1" applyFont="1" applyFill="1" applyBorder="1" applyAlignment="1"/>
    <xf numFmtId="167"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4" fontId="10" fillId="0" borderId="15" xfId="5" applyNumberFormat="1" applyFont="1" applyFill="1" applyBorder="1" applyAlignment="1">
      <alignment horizontal="center"/>
    </xf>
    <xf numFmtId="0" fontId="10" fillId="0" borderId="16" xfId="5" applyFont="1" applyFill="1" applyBorder="1" applyAlignment="1">
      <alignment horizontal="left"/>
    </xf>
    <xf numFmtId="164"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166" fontId="5" fillId="0" borderId="14" xfId="13" applyNumberFormat="1" applyFont="1" applyFill="1" applyBorder="1" applyAlignment="1">
      <alignment horizontal="right"/>
    </xf>
    <xf numFmtId="166" fontId="5" fillId="0" borderId="15" xfId="13" applyNumberFormat="1" applyFont="1" applyFill="1" applyBorder="1" applyAlignment="1">
      <alignment horizontal="right"/>
    </xf>
    <xf numFmtId="166" fontId="5" fillId="0" borderId="16" xfId="13" applyNumberFormat="1" applyFont="1" applyFill="1" applyBorder="1" applyAlignment="1">
      <alignment horizontal="right"/>
    </xf>
    <xf numFmtId="43" fontId="5" fillId="0" borderId="14" xfId="13" applyNumberFormat="1" applyFont="1" applyFill="1" applyBorder="1" applyAlignment="1">
      <alignment horizontal="right"/>
    </xf>
    <xf numFmtId="43" fontId="5" fillId="0" borderId="15" xfId="13" applyNumberFormat="1" applyFont="1" applyFill="1" applyBorder="1" applyAlignment="1">
      <alignment horizontal="right" indent="3"/>
    </xf>
    <xf numFmtId="43" fontId="5" fillId="0" borderId="16" xfId="13" applyNumberFormat="1" applyFont="1" applyFill="1" applyBorder="1" applyAlignment="1">
      <alignment horizontal="right"/>
    </xf>
    <xf numFmtId="166" fontId="10" fillId="0" borderId="15" xfId="13" applyNumberFormat="1" applyFont="1" applyFill="1" applyBorder="1" applyAlignment="1">
      <alignment horizontal="right"/>
    </xf>
    <xf numFmtId="167" fontId="5" fillId="0" borderId="10" xfId="7" applyNumberFormat="1" applyFont="1" applyFill="1" applyBorder="1" applyAlignment="1"/>
    <xf numFmtId="0" fontId="13" fillId="0" borderId="11" xfId="0" applyFont="1" applyFill="1" applyBorder="1"/>
    <xf numFmtId="43"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43" fontId="16" fillId="0" borderId="15" xfId="13" applyFont="1" applyFill="1" applyBorder="1"/>
    <xf numFmtId="0" fontId="16" fillId="0" borderId="15" xfId="0" applyFont="1" applyFill="1" applyBorder="1" applyAlignment="1">
      <alignment horizontal="center" vertical="center"/>
    </xf>
    <xf numFmtId="43" fontId="16" fillId="0" borderId="15" xfId="13" applyFont="1" applyFill="1" applyBorder="1" applyAlignment="1">
      <alignment vertical="center"/>
    </xf>
    <xf numFmtId="0" fontId="17" fillId="0" borderId="4" xfId="0" applyFont="1" applyFill="1" applyBorder="1"/>
    <xf numFmtId="0" fontId="12" fillId="0" borderId="0" xfId="0" applyFont="1" applyFill="1"/>
    <xf numFmtId="0" fontId="11" fillId="0" borderId="15" xfId="0" applyFont="1" applyFill="1" applyBorder="1"/>
    <xf numFmtId="0" fontId="11" fillId="0" borderId="0" xfId="0" applyFont="1" applyFill="1"/>
    <xf numFmtId="0" fontId="12" fillId="0" borderId="15" xfId="0" applyFont="1" applyFill="1" applyBorder="1"/>
    <xf numFmtId="0" fontId="11" fillId="0" borderId="10" xfId="0" applyFont="1" applyFill="1" applyBorder="1"/>
    <xf numFmtId="0" fontId="11" fillId="0" borderId="16" xfId="0" applyFont="1" applyFill="1" applyBorder="1"/>
    <xf numFmtId="43" fontId="12" fillId="0" borderId="14" xfId="13" applyFont="1" applyFill="1" applyBorder="1" applyAlignment="1"/>
    <xf numFmtId="43" fontId="11" fillId="0" borderId="15" xfId="13" applyFont="1" applyFill="1" applyBorder="1" applyAlignment="1"/>
    <xf numFmtId="43" fontId="12" fillId="0" borderId="15" xfId="13" applyFont="1" applyFill="1" applyBorder="1" applyAlignment="1"/>
    <xf numFmtId="43" fontId="11" fillId="0" borderId="15" xfId="13" applyNumberFormat="1" applyFont="1" applyFill="1" applyBorder="1" applyAlignment="1"/>
    <xf numFmtId="43" fontId="12" fillId="0" borderId="15" xfId="13" applyNumberFormat="1" applyFont="1" applyFill="1" applyBorder="1" applyAlignment="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19"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69"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168" fontId="11" fillId="0" borderId="15" xfId="13" applyNumberFormat="1" applyFont="1" applyFill="1" applyBorder="1"/>
    <xf numFmtId="0" fontId="11" fillId="0" borderId="15" xfId="0" applyFont="1" applyFill="1" applyBorder="1" applyAlignment="1">
      <alignment horizontal="left" indent="1"/>
    </xf>
    <xf numFmtId="0" fontId="11" fillId="0" borderId="24" xfId="0" applyFont="1" applyFill="1" applyBorder="1" applyAlignment="1">
      <alignment horizontal="left" indent="1"/>
    </xf>
    <xf numFmtId="168" fontId="11" fillId="0" borderId="24" xfId="13" applyNumberFormat="1" applyFont="1" applyFill="1" applyBorder="1"/>
    <xf numFmtId="168" fontId="11" fillId="0" borderId="16" xfId="13" applyNumberFormat="1" applyFont="1" applyFill="1" applyBorder="1"/>
    <xf numFmtId="43" fontId="12" fillId="0" borderId="14" xfId="13" applyNumberFormat="1" applyFont="1" applyFill="1" applyBorder="1"/>
    <xf numFmtId="43" fontId="11" fillId="0" borderId="15" xfId="13" applyNumberFormat="1" applyFont="1" applyFill="1" applyBorder="1"/>
    <xf numFmtId="0" fontId="11" fillId="0" borderId="11" xfId="0" applyNumberFormat="1" applyFont="1" applyFill="1" applyBorder="1" applyAlignment="1"/>
    <xf numFmtId="43"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43" fontId="12" fillId="0" borderId="0" xfId="0" applyNumberFormat="1" applyFont="1" applyFill="1"/>
    <xf numFmtId="43" fontId="12" fillId="0" borderId="14" xfId="13" applyFont="1" applyFill="1" applyBorder="1" applyAlignment="1">
      <alignment horizontal="center"/>
    </xf>
    <xf numFmtId="43" fontId="12" fillId="0" borderId="14" xfId="13" applyFont="1" applyFill="1" applyBorder="1" applyAlignment="1">
      <alignment horizontal="left"/>
    </xf>
    <xf numFmtId="0" fontId="11" fillId="0" borderId="10" xfId="11" applyFont="1" applyFill="1" applyBorder="1" applyAlignment="1">
      <alignment horizontal="left"/>
    </xf>
    <xf numFmtId="43" fontId="11" fillId="0" borderId="15" xfId="13" applyFont="1" applyFill="1" applyBorder="1" applyAlignment="1">
      <alignment horizontal="right" indent="1"/>
    </xf>
    <xf numFmtId="0" fontId="11" fillId="0" borderId="10" xfId="11" applyFont="1" applyFill="1" applyBorder="1" applyAlignment="1"/>
    <xf numFmtId="43" fontId="11" fillId="0" borderId="15" xfId="13" applyFont="1" applyFill="1" applyBorder="1" applyAlignment="1">
      <alignment horizontal="right" indent="2"/>
    </xf>
    <xf numFmtId="43" fontId="12" fillId="0" borderId="15" xfId="13" applyFont="1" applyFill="1" applyBorder="1"/>
    <xf numFmtId="43" fontId="11" fillId="0" borderId="15" xfId="13" applyFont="1" applyFill="1" applyBorder="1"/>
    <xf numFmtId="43" fontId="11" fillId="0" borderId="0" xfId="13" applyFont="1" applyFill="1"/>
    <xf numFmtId="0" fontId="11" fillId="0" borderId="13" xfId="0" applyNumberFormat="1" applyFont="1" applyFill="1" applyBorder="1" applyAlignment="1"/>
    <xf numFmtId="43" fontId="11" fillId="0" borderId="16" xfId="13" applyFont="1" applyFill="1" applyBorder="1" applyAlignment="1"/>
    <xf numFmtId="43" fontId="12" fillId="0" borderId="14" xfId="13" applyFont="1" applyFill="1" applyBorder="1" applyAlignment="1">
      <alignment wrapText="1"/>
    </xf>
    <xf numFmtId="43"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4"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69" fontId="12" fillId="0" borderId="14" xfId="13" applyNumberFormat="1" applyFont="1" applyFill="1" applyBorder="1"/>
    <xf numFmtId="49" fontId="15" fillId="0" borderId="22" xfId="0" applyNumberFormat="1" applyFont="1" applyBorder="1" applyAlignment="1">
      <alignment horizontal="center" vertical="center" wrapText="1"/>
    </xf>
    <xf numFmtId="168" fontId="12" fillId="0" borderId="14" xfId="13" applyNumberFormat="1" applyFont="1" applyFill="1" applyBorder="1"/>
    <xf numFmtId="0" fontId="12" fillId="0" borderId="0" xfId="0" applyFont="1" applyFill="1" applyBorder="1"/>
    <xf numFmtId="166" fontId="5" fillId="0" borderId="0" xfId="13" applyNumberFormat="1" applyFont="1" applyFill="1" applyBorder="1"/>
    <xf numFmtId="43" fontId="5" fillId="0" borderId="0" xfId="0" applyNumberFormat="1" applyFont="1" applyFill="1" applyBorder="1"/>
    <xf numFmtId="2" fontId="11" fillId="0" borderId="24" xfId="0" applyNumberFormat="1" applyFont="1" applyFill="1" applyBorder="1"/>
    <xf numFmtId="2" fontId="11" fillId="0" borderId="16" xfId="0" applyNumberFormat="1" applyFont="1" applyFill="1" applyBorder="1"/>
    <xf numFmtId="0" fontId="10" fillId="0" borderId="26" xfId="0" applyFont="1" applyFill="1" applyBorder="1"/>
    <xf numFmtId="2" fontId="11" fillId="0" borderId="0" xfId="0" applyNumberFormat="1" applyFont="1" applyFill="1"/>
    <xf numFmtId="0" fontId="5" fillId="0" borderId="27" xfId="0" applyFont="1" applyFill="1" applyBorder="1"/>
    <xf numFmtId="168" fontId="12" fillId="0" borderId="0" xfId="0" applyNumberFormat="1" applyFont="1" applyFill="1"/>
    <xf numFmtId="3" fontId="5" fillId="0" borderId="0" xfId="0" applyNumberFormat="1" applyFont="1" applyFill="1" applyBorder="1"/>
    <xf numFmtId="0" fontId="10" fillId="0" borderId="10" xfId="3" applyFont="1" applyFill="1" applyBorder="1" applyAlignment="1">
      <alignment horizontal="left" vertical="center" wrapText="1"/>
    </xf>
    <xf numFmtId="168" fontId="5" fillId="0" borderId="15" xfId="13" applyNumberFormat="1" applyFont="1" applyFill="1" applyBorder="1" applyAlignment="1">
      <alignment horizontal="right"/>
    </xf>
    <xf numFmtId="4" fontId="21" fillId="0" borderId="0" xfId="0" applyNumberFormat="1" applyFont="1"/>
    <xf numFmtId="43" fontId="12" fillId="0" borderId="0" xfId="13" applyFont="1" applyFill="1"/>
    <xf numFmtId="43" fontId="16" fillId="0" borderId="15" xfId="13" applyFont="1" applyFill="1" applyBorder="1" applyAlignment="1">
      <alignment horizontal="right" vertical="center"/>
    </xf>
    <xf numFmtId="0" fontId="5" fillId="0" borderId="28" xfId="0" applyFont="1" applyFill="1" applyBorder="1"/>
    <xf numFmtId="2" fontId="5" fillId="0" borderId="0" xfId="0" applyNumberFormat="1" applyFont="1" applyFill="1"/>
    <xf numFmtId="43" fontId="5" fillId="0" borderId="0" xfId="13" applyFont="1" applyFill="1"/>
    <xf numFmtId="0" fontId="11" fillId="0" borderId="16" xfId="0" applyFont="1" applyFill="1" applyBorder="1" applyAlignment="1">
      <alignment horizontal="left" wrapText="1" indent="1"/>
    </xf>
    <xf numFmtId="0" fontId="16" fillId="0" borderId="17" xfId="4" applyFont="1" applyFill="1" applyBorder="1"/>
    <xf numFmtId="0" fontId="16" fillId="0" borderId="18" xfId="4" applyFont="1" applyFill="1" applyBorder="1" applyAlignment="1">
      <alignment vertical="center"/>
    </xf>
    <xf numFmtId="0" fontId="16" fillId="0" borderId="3" xfId="4"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xf numFmtId="0" fontId="17" fillId="0" borderId="8" xfId="4" applyNumberFormat="1" applyFont="1" applyFill="1" applyBorder="1"/>
    <xf numFmtId="0" fontId="17" fillId="0" borderId="9" xfId="4" applyFont="1" applyFill="1" applyBorder="1"/>
    <xf numFmtId="166" fontId="17" fillId="0" borderId="14" xfId="13" applyNumberFormat="1" applyFont="1" applyFill="1" applyBorder="1"/>
    <xf numFmtId="43" fontId="17" fillId="0" borderId="14" xfId="13" applyFont="1" applyFill="1" applyBorder="1" applyAlignment="1"/>
    <xf numFmtId="43" fontId="17" fillId="0" borderId="14" xfId="13" applyNumberFormat="1" applyFont="1" applyFill="1" applyBorder="1" applyAlignment="1"/>
    <xf numFmtId="0" fontId="17" fillId="0" borderId="0" xfId="0" applyFont="1" applyFill="1"/>
    <xf numFmtId="0" fontId="17" fillId="0" borderId="10" xfId="4" applyNumberFormat="1" applyFont="1" applyFill="1" applyBorder="1"/>
    <xf numFmtId="0" fontId="17" fillId="0" borderId="11" xfId="4" applyFont="1" applyFill="1" applyBorder="1"/>
    <xf numFmtId="166" fontId="17" fillId="0" borderId="15" xfId="13" applyNumberFormat="1" applyFont="1" applyFill="1" applyBorder="1"/>
    <xf numFmtId="43" fontId="17" fillId="0" borderId="15" xfId="13" applyFont="1" applyFill="1" applyBorder="1" applyAlignment="1"/>
    <xf numFmtId="43" fontId="17" fillId="0" borderId="15" xfId="13" applyNumberFormat="1" applyFont="1" applyFill="1" applyBorder="1" applyAlignment="1"/>
    <xf numFmtId="0" fontId="16" fillId="0" borderId="10" xfId="4" applyFont="1" applyFill="1" applyBorder="1"/>
    <xf numFmtId="0" fontId="16" fillId="0" borderId="11" xfId="8" applyFont="1" applyFill="1" applyBorder="1"/>
    <xf numFmtId="166" fontId="16" fillId="0" borderId="15" xfId="13" applyNumberFormat="1" applyFont="1" applyFill="1" applyBorder="1"/>
    <xf numFmtId="43" fontId="16" fillId="0" borderId="15" xfId="13" applyFont="1" applyFill="1" applyBorder="1" applyAlignment="1"/>
    <xf numFmtId="43" fontId="16" fillId="0" borderId="15" xfId="13" applyNumberFormat="1" applyFont="1" applyFill="1" applyBorder="1" applyAlignment="1"/>
    <xf numFmtId="0" fontId="16" fillId="0" borderId="11" xfId="8" applyFont="1" applyFill="1" applyBorder="1" applyAlignment="1">
      <alignment horizontal="left"/>
    </xf>
    <xf numFmtId="43" fontId="16" fillId="0" borderId="15" xfId="13" applyNumberFormat="1" applyFont="1" applyFill="1" applyBorder="1" applyAlignment="1">
      <alignment vertical="center" wrapText="1"/>
    </xf>
    <xf numFmtId="0" fontId="17" fillId="0" borderId="11" xfId="8" applyFont="1" applyFill="1" applyBorder="1"/>
    <xf numFmtId="0" fontId="16" fillId="0" borderId="10" xfId="0" applyFont="1" applyFill="1" applyBorder="1"/>
    <xf numFmtId="0" fontId="17" fillId="0" borderId="10" xfId="4" applyFont="1" applyFill="1" applyBorder="1"/>
    <xf numFmtId="166" fontId="22" fillId="0" borderId="15" xfId="13" applyNumberFormat="1" applyFont="1" applyFill="1" applyBorder="1" applyAlignment="1">
      <alignment horizontal="center"/>
    </xf>
    <xf numFmtId="166" fontId="16" fillId="0" borderId="15" xfId="13" applyNumberFormat="1" applyFont="1" applyFill="1" applyBorder="1" applyAlignment="1">
      <alignment horizontal="right" indent="5"/>
    </xf>
    <xf numFmtId="164" fontId="16" fillId="0" borderId="15" xfId="4" applyNumberFormat="1" applyFont="1" applyFill="1" applyBorder="1" applyAlignment="1">
      <alignment horizontal="right" indent="5"/>
    </xf>
    <xf numFmtId="166" fontId="17" fillId="0" borderId="15" xfId="13" applyNumberFormat="1" applyFont="1" applyFill="1" applyBorder="1" applyAlignment="1">
      <alignment horizontal="right" indent="5"/>
    </xf>
    <xf numFmtId="164" fontId="17" fillId="0" borderId="15" xfId="4" applyNumberFormat="1" applyFont="1" applyFill="1" applyBorder="1" applyAlignment="1">
      <alignment horizontal="right" indent="5"/>
    </xf>
    <xf numFmtId="0" fontId="17" fillId="0" borderId="15" xfId="0" applyFont="1" applyFill="1" applyBorder="1"/>
    <xf numFmtId="0" fontId="17" fillId="0" borderId="12" xfId="4" applyFont="1" applyFill="1" applyBorder="1"/>
    <xf numFmtId="0" fontId="16" fillId="0" borderId="13" xfId="8" applyFont="1" applyFill="1" applyBorder="1"/>
    <xf numFmtId="166" fontId="16" fillId="0" borderId="16" xfId="13" applyNumberFormat="1" applyFont="1" applyFill="1" applyBorder="1"/>
    <xf numFmtId="166" fontId="16" fillId="0" borderId="16" xfId="13" applyNumberFormat="1" applyFont="1" applyFill="1" applyBorder="1" applyAlignment="1">
      <alignment horizontal="right" indent="5"/>
    </xf>
    <xf numFmtId="164" fontId="16" fillId="0" borderId="16" xfId="4" applyNumberFormat="1" applyFont="1" applyFill="1" applyBorder="1" applyAlignment="1">
      <alignment horizontal="right" indent="5"/>
    </xf>
    <xf numFmtId="0" fontId="16" fillId="0" borderId="16" xfId="0" applyFont="1" applyFill="1" applyBorder="1"/>
    <xf numFmtId="0" fontId="16" fillId="0" borderId="11" xfId="8" applyFont="1" applyFill="1" applyBorder="1" applyAlignment="1">
      <alignment horizontal="left" wrapText="1"/>
    </xf>
    <xf numFmtId="43" fontId="5" fillId="0" borderId="15" xfId="13" applyNumberFormat="1" applyFont="1" applyFill="1" applyBorder="1" applyAlignment="1">
      <alignment horizontal="right"/>
    </xf>
    <xf numFmtId="1" fontId="5" fillId="0" borderId="15" xfId="0" applyNumberFormat="1" applyFont="1" applyFill="1" applyBorder="1"/>
    <xf numFmtId="0" fontId="5" fillId="0" borderId="13" xfId="2" applyNumberFormat="1" applyFont="1" applyFill="1" applyBorder="1" applyAlignment="1">
      <alignment horizontal="left" vertical="center" wrapText="1"/>
    </xf>
    <xf numFmtId="3" fontId="5" fillId="0" borderId="16" xfId="0" applyNumberFormat="1" applyFont="1" applyFill="1" applyBorder="1"/>
    <xf numFmtId="43" fontId="5" fillId="0" borderId="16" xfId="0" applyNumberFormat="1" applyFont="1" applyFill="1" applyBorder="1"/>
    <xf numFmtId="2" fontId="5" fillId="0" borderId="16" xfId="0" applyNumberFormat="1" applyFont="1" applyFill="1" applyBorder="1"/>
    <xf numFmtId="166" fontId="5" fillId="0" borderId="16" xfId="13" applyNumberFormat="1" applyFont="1" applyFill="1" applyBorder="1"/>
    <xf numFmtId="0" fontId="16" fillId="0" borderId="15" xfId="0" applyFont="1" applyFill="1" applyBorder="1" applyAlignment="1">
      <alignment horizontal="left" wrapText="1"/>
    </xf>
    <xf numFmtId="166" fontId="13" fillId="0" borderId="15" xfId="13" applyNumberFormat="1" applyFont="1" applyFill="1" applyBorder="1" applyAlignment="1">
      <alignment horizontal="right"/>
    </xf>
    <xf numFmtId="43" fontId="5" fillId="0" borderId="15" xfId="13" applyNumberFormat="1" applyFont="1" applyFill="1" applyBorder="1" applyAlignment="1"/>
    <xf numFmtId="43" fontId="11" fillId="0" borderId="15" xfId="13" applyFont="1" applyFill="1" applyBorder="1" applyAlignment="1">
      <alignment horizontal="right"/>
    </xf>
    <xf numFmtId="43" fontId="12" fillId="0" borderId="15" xfId="13" applyNumberFormat="1" applyFont="1" applyFill="1" applyBorder="1" applyAlignment="1">
      <alignment horizontal="right"/>
    </xf>
    <xf numFmtId="43" fontId="5" fillId="0" borderId="0" xfId="0" applyNumberFormat="1" applyFont="1" applyFill="1"/>
    <xf numFmtId="2" fontId="17" fillId="0" borderId="0" xfId="0" applyNumberFormat="1" applyFont="1" applyFill="1"/>
    <xf numFmtId="43" fontId="17" fillId="0" borderId="0" xfId="0" applyNumberFormat="1" applyFont="1" applyFill="1"/>
    <xf numFmtId="170" fontId="11" fillId="0" borderId="0" xfId="0" applyNumberFormat="1" applyFont="1" applyFill="1"/>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5" fillId="0" borderId="0" xfId="4" applyFont="1" applyFill="1" applyAlignment="1">
      <alignment horizontal="left"/>
    </xf>
    <xf numFmtId="0" fontId="10" fillId="0" borderId="0" xfId="10" applyNumberFormat="1" applyFont="1" applyFill="1" applyBorder="1" applyAlignment="1">
      <alignment horizontal="left"/>
    </xf>
    <xf numFmtId="0" fontId="5"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0" xfId="0" applyFont="1" applyFill="1" applyAlignment="1">
      <alignment horizontal="left"/>
    </xf>
    <xf numFmtId="0" fontId="5" fillId="0" borderId="25" xfId="5" applyNumberFormat="1" applyFont="1" applyFill="1" applyBorder="1" applyAlignment="1">
      <alignment horizontal="left"/>
    </xf>
    <xf numFmtId="0" fontId="5" fillId="0" borderId="11" xfId="5" applyNumberFormat="1" applyFont="1" applyFill="1" applyBorder="1" applyAlignment="1">
      <alignment horizontal="left"/>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5" fillId="0" borderId="0" xfId="0" applyFont="1" applyFill="1" applyAlignment="1">
      <alignment horizontal="left"/>
    </xf>
    <xf numFmtId="0" fontId="12" fillId="0" borderId="8" xfId="0" applyFont="1" applyFill="1" applyBorder="1" applyAlignment="1">
      <alignment horizontal="center"/>
    </xf>
    <xf numFmtId="0" fontId="12" fillId="0" borderId="9" xfId="0" applyFont="1" applyFill="1" applyBorder="1" applyAlignment="1">
      <alignment horizontal="center"/>
    </xf>
    <xf numFmtId="0" fontId="5" fillId="0" borderId="0" xfId="0" applyFont="1" applyFill="1" applyBorder="1" applyAlignment="1">
      <alignment horizontal="left"/>
    </xf>
    <xf numFmtId="0" fontId="10" fillId="0" borderId="0" xfId="0" applyNumberFormat="1" applyFont="1" applyFill="1" applyBorder="1" applyAlignment="1">
      <alignment horizontal="left"/>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10" fillId="0" borderId="0" xfId="6" applyNumberFormat="1" applyFont="1" applyFill="1" applyBorder="1" applyAlignment="1">
      <alignment horizontal="left"/>
    </xf>
  </cellXfs>
  <cellStyles count="15">
    <cellStyle name="Comma" xfId="13" builtinId="3"/>
    <cellStyle name="Comma 3" xfId="1"/>
    <cellStyle name="Normal" xfId="0" builtinId="0"/>
    <cellStyle name="Normal 12" xfId="2"/>
    <cellStyle name="Normal 3" xfId="14"/>
    <cellStyle name="Normal_02NN" xfId="3"/>
    <cellStyle name="Normal_06DTNN" xfId="4"/>
    <cellStyle name="Normal_07gia" xfId="5"/>
    <cellStyle name="Normal_07VT" xfId="6"/>
    <cellStyle name="Normal_Bctiendo2000" xfId="7"/>
    <cellStyle name="Normal_Bieu04.072" xfId="8"/>
    <cellStyle name="Normal_Book2" xfId="9"/>
    <cellStyle name="Normal_SPT3-96_Bieudautu_Dautu(6-2011)" xfId="10"/>
    <cellStyle name="Normal_SPT3-96_TM, VT, CPI__ T02.2011" xfId="11"/>
    <cellStyle name="Percent" xfId="1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tabSelected="1" zoomScale="90" zoomScaleNormal="90" workbookViewId="0">
      <selection activeCell="B3" sqref="B3"/>
    </sheetView>
  </sheetViews>
  <sheetFormatPr defaultColWidth="9.140625" defaultRowHeight="15.75"/>
  <cols>
    <col min="1" max="1" width="3.85546875" style="3" customWidth="1"/>
    <col min="2" max="2" width="33.7109375" style="3" customWidth="1"/>
    <col min="3" max="4" width="14.85546875" style="3" customWidth="1"/>
    <col min="5" max="5" width="14.570312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194</v>
      </c>
      <c r="B1" s="2"/>
      <c r="C1" s="2"/>
      <c r="D1" s="2"/>
      <c r="E1" s="2"/>
    </row>
    <row r="2" spans="1:10" ht="24" customHeight="1">
      <c r="A2" s="1"/>
      <c r="B2" s="1"/>
      <c r="C2" s="38"/>
      <c r="D2" s="1"/>
      <c r="E2" s="39"/>
    </row>
    <row r="3" spans="1:10" s="4" customFormat="1" ht="70.5" customHeight="1">
      <c r="A3" s="89"/>
      <c r="B3" s="90"/>
      <c r="C3" s="91" t="s">
        <v>95</v>
      </c>
      <c r="D3" s="91" t="s">
        <v>96</v>
      </c>
      <c r="E3" s="92" t="s">
        <v>97</v>
      </c>
    </row>
    <row r="4" spans="1:10" ht="22.5" customHeight="1">
      <c r="A4" s="42" t="s">
        <v>33</v>
      </c>
      <c r="B4" s="43"/>
      <c r="C4" s="79"/>
      <c r="D4" s="79"/>
      <c r="E4" s="82"/>
    </row>
    <row r="5" spans="1:10" ht="22.5" customHeight="1">
      <c r="A5" s="197"/>
      <c r="B5" s="45" t="s">
        <v>204</v>
      </c>
      <c r="C5" s="80"/>
      <c r="D5" s="80"/>
      <c r="E5" s="83"/>
    </row>
    <row r="6" spans="1:10" ht="22.5" customHeight="1">
      <c r="A6" s="197"/>
      <c r="B6" s="46" t="s">
        <v>205</v>
      </c>
      <c r="C6" s="80"/>
      <c r="D6" s="80"/>
      <c r="E6" s="83"/>
      <c r="J6" s="209"/>
    </row>
    <row r="7" spans="1:10" ht="22.5" customHeight="1">
      <c r="A7" s="197"/>
      <c r="B7" s="46" t="s">
        <v>215</v>
      </c>
      <c r="C7" s="80">
        <v>5956</v>
      </c>
      <c r="D7" s="80">
        <v>15479.73</v>
      </c>
      <c r="E7" s="83">
        <f>+D7/C7*100</f>
        <v>259.90144392209538</v>
      </c>
    </row>
    <row r="8" spans="1:10" ht="20.25" customHeight="1">
      <c r="A8" s="47"/>
      <c r="B8" s="45" t="s">
        <v>34</v>
      </c>
      <c r="C8" s="80"/>
      <c r="D8" s="80"/>
      <c r="E8" s="83"/>
    </row>
    <row r="9" spans="1:10" ht="20.25" customHeight="1">
      <c r="A9" s="47"/>
      <c r="B9" s="46" t="s">
        <v>3</v>
      </c>
      <c r="C9" s="80"/>
      <c r="D9" s="80"/>
      <c r="E9" s="83"/>
    </row>
    <row r="10" spans="1:10" ht="20.25" customHeight="1">
      <c r="A10" s="47"/>
      <c r="B10" s="46" t="s">
        <v>206</v>
      </c>
      <c r="C10" s="80"/>
      <c r="D10" s="80"/>
      <c r="E10" s="83"/>
    </row>
    <row r="11" spans="1:10" ht="20.25" customHeight="1">
      <c r="A11" s="47"/>
      <c r="B11" s="46" t="s">
        <v>211</v>
      </c>
      <c r="C11" s="80"/>
      <c r="D11" s="80"/>
      <c r="E11" s="83"/>
    </row>
    <row r="12" spans="1:10" ht="20.25" customHeight="1">
      <c r="A12" s="47"/>
      <c r="B12" s="46" t="s">
        <v>212</v>
      </c>
      <c r="C12" s="80"/>
      <c r="D12" s="80"/>
      <c r="E12" s="83"/>
    </row>
    <row r="13" spans="1:10" ht="20.25" customHeight="1">
      <c r="A13" s="47"/>
      <c r="B13" s="46" t="s">
        <v>192</v>
      </c>
      <c r="C13" s="203"/>
      <c r="D13" s="203"/>
      <c r="E13" s="83"/>
    </row>
    <row r="14" spans="1:10" ht="20.25" customHeight="1">
      <c r="A14" s="47"/>
      <c r="B14" s="46" t="s">
        <v>216</v>
      </c>
      <c r="C14" s="203"/>
      <c r="D14" s="203"/>
      <c r="E14" s="83"/>
    </row>
    <row r="15" spans="1:10" ht="33.75" customHeight="1">
      <c r="A15" s="269" t="s">
        <v>28</v>
      </c>
      <c r="B15" s="270"/>
      <c r="C15" s="80"/>
      <c r="D15" s="80"/>
      <c r="E15" s="83"/>
    </row>
    <row r="16" spans="1:10" ht="19.5" customHeight="1">
      <c r="A16" s="202"/>
      <c r="B16" s="45" t="s">
        <v>204</v>
      </c>
      <c r="C16" s="80"/>
      <c r="D16" s="80"/>
      <c r="E16" s="83"/>
    </row>
    <row r="17" spans="1:10" ht="19.5" customHeight="1">
      <c r="A17" s="202"/>
      <c r="B17" s="46" t="s">
        <v>205</v>
      </c>
      <c r="C17" s="251"/>
      <c r="D17" s="251"/>
      <c r="E17" s="260"/>
      <c r="J17" s="263"/>
    </row>
    <row r="18" spans="1:10" ht="19.5" customHeight="1">
      <c r="A18" s="202"/>
      <c r="B18" s="46" t="s">
        <v>215</v>
      </c>
      <c r="C18" s="80"/>
      <c r="D18" s="80"/>
      <c r="E18" s="260"/>
    </row>
    <row r="19" spans="1:10" ht="20.25" customHeight="1">
      <c r="A19" s="47"/>
      <c r="B19" s="45" t="s">
        <v>55</v>
      </c>
      <c r="C19" s="80"/>
      <c r="D19" s="80"/>
      <c r="E19" s="260"/>
    </row>
    <row r="20" spans="1:10" ht="20.25" customHeight="1">
      <c r="A20" s="47"/>
      <c r="B20" s="46" t="s">
        <v>3</v>
      </c>
      <c r="C20" s="80">
        <v>4145</v>
      </c>
      <c r="D20" s="80">
        <v>5490.57</v>
      </c>
      <c r="E20" s="260">
        <f t="shared" ref="E20" si="0">+D20/C20*100</f>
        <v>132.46248492159228</v>
      </c>
    </row>
    <row r="21" spans="1:10" ht="20.25" customHeight="1">
      <c r="A21" s="47"/>
      <c r="B21" s="46" t="s">
        <v>211</v>
      </c>
      <c r="C21" s="80"/>
      <c r="D21" s="80"/>
      <c r="E21" s="260"/>
    </row>
    <row r="22" spans="1:10" ht="20.25" customHeight="1">
      <c r="A22" s="47"/>
      <c r="B22" s="46" t="s">
        <v>212</v>
      </c>
      <c r="C22" s="80"/>
      <c r="D22" s="80"/>
      <c r="E22" s="83"/>
    </row>
    <row r="23" spans="1:10" ht="20.25" customHeight="1">
      <c r="A23" s="47"/>
      <c r="B23" s="46" t="s">
        <v>192</v>
      </c>
      <c r="C23" s="251"/>
      <c r="D23" s="251"/>
      <c r="E23" s="83"/>
      <c r="H23" s="208"/>
      <c r="I23" s="208"/>
    </row>
    <row r="24" spans="1:10" ht="20.25" customHeight="1">
      <c r="A24" s="47"/>
      <c r="B24" s="46" t="s">
        <v>216</v>
      </c>
      <c r="C24" s="80"/>
      <c r="D24" s="80"/>
      <c r="E24" s="83"/>
      <c r="H24" s="208"/>
      <c r="I24" s="208"/>
    </row>
    <row r="25" spans="1:10" s="4" customFormat="1" ht="20.25" customHeight="1">
      <c r="A25" s="267" t="s">
        <v>86</v>
      </c>
      <c r="B25" s="268"/>
      <c r="C25" s="85"/>
      <c r="D25" s="85"/>
      <c r="E25" s="83"/>
    </row>
    <row r="26" spans="1:10" ht="20.25" customHeight="1">
      <c r="A26" s="47"/>
      <c r="B26" s="48" t="s">
        <v>87</v>
      </c>
      <c r="C26" s="80">
        <v>98540</v>
      </c>
      <c r="D26" s="80">
        <v>99004</v>
      </c>
      <c r="E26" s="83">
        <f t="shared" ref="E26:E33" si="1">+D26/C26*100</f>
        <v>100.47087477166632</v>
      </c>
    </row>
    <row r="27" spans="1:10" ht="20.25" customHeight="1">
      <c r="A27" s="47"/>
      <c r="B27" s="48" t="s">
        <v>88</v>
      </c>
      <c r="C27" s="80">
        <v>18420</v>
      </c>
      <c r="D27" s="80">
        <v>19390</v>
      </c>
      <c r="E27" s="83">
        <f t="shared" si="1"/>
        <v>105.26601520086862</v>
      </c>
    </row>
    <row r="28" spans="1:10" ht="20.25" customHeight="1">
      <c r="A28" s="47"/>
      <c r="B28" s="48" t="s">
        <v>89</v>
      </c>
      <c r="C28" s="80">
        <v>229820</v>
      </c>
      <c r="D28" s="80">
        <v>201030</v>
      </c>
      <c r="E28" s="83">
        <f t="shared" si="1"/>
        <v>87.472804803759459</v>
      </c>
    </row>
    <row r="29" spans="1:10" ht="20.25" customHeight="1">
      <c r="A29" s="86"/>
      <c r="B29" s="48" t="s">
        <v>90</v>
      </c>
      <c r="C29" s="80">
        <v>1242.24</v>
      </c>
      <c r="D29" s="80">
        <v>1572.05</v>
      </c>
      <c r="E29" s="83">
        <f t="shared" si="1"/>
        <v>126.54962004121586</v>
      </c>
    </row>
    <row r="30" spans="1:10" ht="20.25" customHeight="1">
      <c r="A30" s="86"/>
      <c r="B30" s="87" t="s">
        <v>91</v>
      </c>
      <c r="C30" s="259">
        <v>942</v>
      </c>
      <c r="D30" s="259">
        <v>1142.49</v>
      </c>
      <c r="E30" s="88">
        <f t="shared" si="1"/>
        <v>121.28343949044587</v>
      </c>
    </row>
    <row r="31" spans="1:10" ht="20.25" customHeight="1">
      <c r="A31" s="49" t="s">
        <v>92</v>
      </c>
      <c r="B31" s="50"/>
      <c r="C31" s="80"/>
      <c r="D31" s="80"/>
      <c r="E31" s="83"/>
    </row>
    <row r="32" spans="1:10" ht="20.25" customHeight="1">
      <c r="A32" s="49"/>
      <c r="B32" s="48" t="s">
        <v>94</v>
      </c>
      <c r="C32" s="203">
        <v>690</v>
      </c>
      <c r="D32" s="203">
        <v>675</v>
      </c>
      <c r="E32" s="83">
        <f t="shared" si="1"/>
        <v>97.826086956521735</v>
      </c>
    </row>
    <row r="33" spans="1:5" ht="20.25" customHeight="1">
      <c r="A33" s="49"/>
      <c r="B33" s="48" t="s">
        <v>93</v>
      </c>
      <c r="C33" s="80">
        <v>59201</v>
      </c>
      <c r="D33" s="80">
        <v>57201</v>
      </c>
      <c r="E33" s="83">
        <f t="shared" si="1"/>
        <v>96.621678687859998</v>
      </c>
    </row>
    <row r="34" spans="1:5" ht="4.5" customHeight="1">
      <c r="A34" s="51"/>
      <c r="B34" s="52"/>
      <c r="C34" s="81"/>
      <c r="D34" s="81"/>
      <c r="E34" s="84"/>
    </row>
    <row r="35" spans="1:5">
      <c r="A35" s="40"/>
      <c r="B35" s="41"/>
    </row>
    <row r="36" spans="1:5">
      <c r="A36" s="40"/>
      <c r="B36" s="41"/>
    </row>
    <row r="37" spans="1:5">
      <c r="A37" s="40"/>
      <c r="B37" s="1"/>
    </row>
  </sheetData>
  <mergeCells count="2">
    <mergeCell ref="A25:B25"/>
    <mergeCell ref="A15:B15"/>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O17"/>
  <sheetViews>
    <sheetView workbookViewId="0">
      <selection activeCell="B4" sqref="B4"/>
    </sheetView>
  </sheetViews>
  <sheetFormatPr defaultColWidth="9.140625" defaultRowHeight="15.7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16384" width="9.140625" style="3"/>
  </cols>
  <sheetData>
    <row r="1" spans="1:15" ht="24" customHeight="1">
      <c r="A1" s="291" t="s">
        <v>202</v>
      </c>
      <c r="B1" s="291"/>
      <c r="C1" s="291"/>
      <c r="D1" s="29"/>
      <c r="E1" s="34"/>
    </row>
    <row r="2" spans="1:15" ht="19.5" customHeight="1">
      <c r="A2" s="282" t="s">
        <v>222</v>
      </c>
      <c r="B2" s="282"/>
      <c r="D2" s="35"/>
      <c r="E2" s="36"/>
    </row>
    <row r="3" spans="1:15" ht="27.75" customHeight="1">
      <c r="D3" s="32"/>
      <c r="E3" s="33"/>
    </row>
    <row r="4" spans="1:15" ht="99" customHeight="1">
      <c r="A4" s="62"/>
      <c r="B4" s="63"/>
      <c r="C4" s="5" t="s">
        <v>64</v>
      </c>
      <c r="D4" s="57" t="s">
        <v>32</v>
      </c>
      <c r="E4" s="5" t="s">
        <v>74</v>
      </c>
      <c r="F4" s="57" t="s">
        <v>65</v>
      </c>
      <c r="G4" s="57" t="s">
        <v>72</v>
      </c>
    </row>
    <row r="5" spans="1:15" s="119" customFormat="1" ht="34.5" customHeight="1">
      <c r="A5" s="289" t="s">
        <v>186</v>
      </c>
      <c r="B5" s="290"/>
      <c r="C5" s="170">
        <f>+C6+C7+C8+C9</f>
        <v>878.13</v>
      </c>
      <c r="D5" s="171">
        <f>+D6+D7+D8+D9</f>
        <v>101.78</v>
      </c>
      <c r="E5" s="171">
        <f>+E6+E7+E8+E9</f>
        <v>979.91</v>
      </c>
      <c r="F5" s="170">
        <v>92.38</v>
      </c>
      <c r="G5" s="170">
        <v>105.92</v>
      </c>
    </row>
    <row r="6" spans="1:15" s="119" customFormat="1" ht="23.25" customHeight="1">
      <c r="A6" s="172"/>
      <c r="B6" s="151" t="s">
        <v>56</v>
      </c>
      <c r="C6" s="126">
        <f>+E6-D6</f>
        <v>877.05</v>
      </c>
      <c r="D6" s="126">
        <v>101.69</v>
      </c>
      <c r="E6" s="126">
        <v>978.74</v>
      </c>
      <c r="F6" s="124">
        <v>92.3</v>
      </c>
      <c r="G6" s="124">
        <v>105.84</v>
      </c>
    </row>
    <row r="7" spans="1:15" s="119" customFormat="1" ht="23.25" customHeight="1">
      <c r="A7" s="172"/>
      <c r="B7" s="151" t="s">
        <v>57</v>
      </c>
      <c r="C7" s="126"/>
      <c r="D7" s="126"/>
      <c r="E7" s="126"/>
      <c r="F7" s="124"/>
      <c r="G7" s="124"/>
    </row>
    <row r="8" spans="1:15" s="119" customFormat="1" ht="23.25" customHeight="1">
      <c r="A8" s="172"/>
      <c r="B8" s="151" t="s">
        <v>58</v>
      </c>
      <c r="C8" s="126">
        <f>+E8-D8</f>
        <v>1.0799999999999998</v>
      </c>
      <c r="D8" s="126">
        <v>0.09</v>
      </c>
      <c r="E8" s="126">
        <v>1.17</v>
      </c>
      <c r="F8" s="124"/>
      <c r="G8" s="124"/>
    </row>
    <row r="9" spans="1:15" s="119" customFormat="1" ht="23.25" customHeight="1">
      <c r="A9" s="172"/>
      <c r="B9" s="151" t="s">
        <v>61</v>
      </c>
      <c r="C9" s="126"/>
      <c r="D9" s="126"/>
      <c r="E9" s="126"/>
      <c r="F9" s="124"/>
      <c r="G9" s="124"/>
    </row>
    <row r="10" spans="1:15" s="119" customFormat="1" ht="32.25" customHeight="1">
      <c r="A10" s="287" t="s">
        <v>184</v>
      </c>
      <c r="B10" s="288"/>
      <c r="C10" s="127">
        <f>+C11+C13</f>
        <v>33393.32</v>
      </c>
      <c r="D10" s="127">
        <f>+D11+D13</f>
        <v>4162.9900000000007</v>
      </c>
      <c r="E10" s="127">
        <f>+E11+E13</f>
        <v>37556.31</v>
      </c>
      <c r="F10" s="125">
        <v>118.16</v>
      </c>
      <c r="G10" s="125">
        <v>130.28</v>
      </c>
    </row>
    <row r="11" spans="1:15" s="119" customFormat="1" ht="24.75" customHeight="1">
      <c r="A11" s="172"/>
      <c r="B11" s="151" t="s">
        <v>56</v>
      </c>
      <c r="C11" s="126">
        <f>+E11-D11</f>
        <v>33347.72</v>
      </c>
      <c r="D11" s="126">
        <v>4159.3900000000003</v>
      </c>
      <c r="E11" s="126">
        <v>37507.11</v>
      </c>
      <c r="F11" s="124">
        <v>118.06</v>
      </c>
      <c r="G11" s="124">
        <v>130.30000000000001</v>
      </c>
    </row>
    <row r="12" spans="1:15" s="119" customFormat="1" ht="24.75" customHeight="1">
      <c r="A12" s="172"/>
      <c r="B12" s="151" t="s">
        <v>57</v>
      </c>
      <c r="C12" s="126"/>
      <c r="D12" s="126"/>
      <c r="E12" s="126"/>
      <c r="F12" s="124"/>
      <c r="G12" s="124"/>
    </row>
    <row r="13" spans="1:15" s="119" customFormat="1" ht="24.75" customHeight="1">
      <c r="A13" s="172"/>
      <c r="B13" s="151" t="s">
        <v>58</v>
      </c>
      <c r="C13" s="126">
        <f>+E13-D13</f>
        <v>45.6</v>
      </c>
      <c r="D13" s="126">
        <v>3.6</v>
      </c>
      <c r="E13" s="126">
        <v>49.2</v>
      </c>
      <c r="F13" s="124"/>
      <c r="G13" s="124"/>
      <c r="O13" s="266"/>
    </row>
    <row r="14" spans="1:15" s="119" customFormat="1" ht="24.75" customHeight="1">
      <c r="A14" s="173"/>
      <c r="B14" s="168" t="s">
        <v>61</v>
      </c>
      <c r="C14" s="174"/>
      <c r="D14" s="175"/>
      <c r="E14" s="175"/>
      <c r="F14" s="175"/>
      <c r="G14" s="175"/>
    </row>
    <row r="15" spans="1:15" s="119" customFormat="1" ht="20.100000000000001" customHeight="1">
      <c r="A15" s="176"/>
      <c r="B15" s="177"/>
    </row>
    <row r="16" spans="1:15" s="119" customFormat="1" ht="20.100000000000001" customHeight="1"/>
    <row r="17" s="119" customFormat="1" ht="20.100000000000001" customHeight="1"/>
  </sheetData>
  <mergeCells count="4">
    <mergeCell ref="A5:B5"/>
    <mergeCell ref="A10:B10"/>
    <mergeCell ref="A2:B2"/>
    <mergeCell ref="A1:C1"/>
  </mergeCells>
  <pageMargins left="1.01" right="0.511811023622047" top="0.52"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N25"/>
  <sheetViews>
    <sheetView workbookViewId="0">
      <selection activeCell="K5" sqref="K5"/>
    </sheetView>
  </sheetViews>
  <sheetFormatPr defaultColWidth="9.140625" defaultRowHeight="16.5" customHeight="1"/>
  <cols>
    <col min="1" max="1" width="4.140625" style="9" customWidth="1"/>
    <col min="2" max="2" width="27.7109375" style="9" customWidth="1"/>
    <col min="3" max="3" width="9.140625" style="9" customWidth="1"/>
    <col min="4" max="4" width="12.28515625" style="9" customWidth="1"/>
    <col min="5" max="5" width="13" style="9" customWidth="1"/>
    <col min="6" max="6" width="18.5703125" style="9" customWidth="1"/>
    <col min="7" max="8" width="11" style="9" hidden="1" customWidth="1"/>
    <col min="9" max="13" width="9.140625" style="9"/>
    <col min="14" max="14" width="14.5703125" style="9" bestFit="1" customWidth="1"/>
    <col min="15" max="16384" width="9.140625" style="9"/>
  </cols>
  <sheetData>
    <row r="1" spans="1:14" ht="24" customHeight="1">
      <c r="A1" s="274" t="s">
        <v>203</v>
      </c>
      <c r="B1" s="274"/>
    </row>
    <row r="2" spans="1:14" ht="19.5" customHeight="1">
      <c r="A2" s="282" t="s">
        <v>222</v>
      </c>
      <c r="B2" s="282"/>
    </row>
    <row r="3" spans="1:14" ht="16.5" customHeight="1">
      <c r="A3" s="6"/>
      <c r="B3" s="6"/>
      <c r="C3" s="6"/>
      <c r="D3" s="6"/>
      <c r="E3" s="6"/>
    </row>
    <row r="4" spans="1:14" ht="82.5" customHeight="1">
      <c r="A4" s="55"/>
      <c r="B4" s="56"/>
      <c r="C4" s="5" t="s">
        <v>63</v>
      </c>
      <c r="D4" s="57" t="s">
        <v>75</v>
      </c>
      <c r="E4" s="5" t="s">
        <v>62</v>
      </c>
      <c r="F4" s="57" t="s">
        <v>76</v>
      </c>
      <c r="G4" s="57" t="s">
        <v>182</v>
      </c>
      <c r="H4" s="57" t="s">
        <v>187</v>
      </c>
    </row>
    <row r="5" spans="1:14" ht="17.25" customHeight="1">
      <c r="A5" s="44" t="s">
        <v>47</v>
      </c>
      <c r="B5" s="48"/>
      <c r="C5" s="60"/>
      <c r="D5" s="60"/>
      <c r="E5" s="60"/>
      <c r="F5" s="60"/>
      <c r="G5" s="207"/>
      <c r="H5" s="207"/>
    </row>
    <row r="6" spans="1:14" ht="17.25" customHeight="1">
      <c r="A6" s="47"/>
      <c r="B6" s="48" t="s">
        <v>49</v>
      </c>
      <c r="C6" s="53">
        <f>+C7+C8+C9</f>
        <v>3</v>
      </c>
      <c r="D6" s="53">
        <f>+D7</f>
        <v>35</v>
      </c>
      <c r="E6" s="178">
        <f>+C6/G6*100</f>
        <v>37.5</v>
      </c>
      <c r="F6" s="178">
        <f>+D6/H6*100</f>
        <v>109.375</v>
      </c>
      <c r="G6" s="53">
        <f>+G7+G8+G9</f>
        <v>8</v>
      </c>
      <c r="H6" s="53">
        <f>+H7</f>
        <v>32</v>
      </c>
    </row>
    <row r="7" spans="1:14" ht="17.25" customHeight="1">
      <c r="A7" s="47"/>
      <c r="B7" s="58" t="s">
        <v>56</v>
      </c>
      <c r="C7" s="61">
        <v>3</v>
      </c>
      <c r="D7" s="61">
        <f>32+3</f>
        <v>35</v>
      </c>
      <c r="E7" s="178">
        <f>+C7/G7*100</f>
        <v>37.5</v>
      </c>
      <c r="F7" s="178">
        <f>+D7/H7*100</f>
        <v>109.375</v>
      </c>
      <c r="G7" s="53">
        <v>8</v>
      </c>
      <c r="H7" s="53">
        <f>24+8</f>
        <v>32</v>
      </c>
    </row>
    <row r="8" spans="1:14" ht="17.25" customHeight="1">
      <c r="A8" s="47"/>
      <c r="B8" s="58" t="s">
        <v>57</v>
      </c>
      <c r="C8" s="61"/>
      <c r="D8" s="61"/>
      <c r="E8" s="178"/>
      <c r="F8" s="178"/>
      <c r="G8" s="53"/>
      <c r="H8" s="53"/>
    </row>
    <row r="9" spans="1:14" ht="17.25" customHeight="1">
      <c r="A9" s="47"/>
      <c r="B9" s="58" t="s">
        <v>58</v>
      </c>
      <c r="C9" s="61"/>
      <c r="D9" s="61"/>
      <c r="E9" s="178"/>
      <c r="F9" s="178"/>
      <c r="G9" s="53"/>
      <c r="H9" s="53"/>
    </row>
    <row r="10" spans="1:14" ht="17.25" customHeight="1">
      <c r="A10" s="47"/>
      <c r="B10" s="48" t="s">
        <v>50</v>
      </c>
      <c r="C10" s="53">
        <f>+C11+C12+C13</f>
        <v>1</v>
      </c>
      <c r="D10" s="53">
        <f>+D11</f>
        <v>16</v>
      </c>
      <c r="E10" s="178">
        <f t="shared" ref="E10" si="0">+C10/G10*100</f>
        <v>20</v>
      </c>
      <c r="F10" s="178">
        <f t="shared" ref="F10" si="1">+D10/H10*100</f>
        <v>76.19047619047619</v>
      </c>
      <c r="G10" s="53">
        <f>+G11+G12+G13</f>
        <v>5</v>
      </c>
      <c r="H10" s="53">
        <f>+H11</f>
        <v>21</v>
      </c>
    </row>
    <row r="11" spans="1:14" ht="17.25" customHeight="1">
      <c r="A11" s="47"/>
      <c r="B11" s="58" t="s">
        <v>56</v>
      </c>
      <c r="C11" s="53">
        <v>1</v>
      </c>
      <c r="D11" s="53">
        <f>15+1</f>
        <v>16</v>
      </c>
      <c r="E11" s="178">
        <f t="shared" ref="E11:E15" si="2">+C11/G11*100</f>
        <v>20</v>
      </c>
      <c r="F11" s="178">
        <f>+D11/H11*100</f>
        <v>76.19047619047619</v>
      </c>
      <c r="G11" s="53">
        <v>5</v>
      </c>
      <c r="H11" s="53">
        <f>16+5</f>
        <v>21</v>
      </c>
    </row>
    <row r="12" spans="1:14" ht="17.25" customHeight="1">
      <c r="A12" s="47"/>
      <c r="B12" s="58" t="s">
        <v>57</v>
      </c>
      <c r="C12" s="53"/>
      <c r="D12" s="53"/>
      <c r="E12" s="178"/>
      <c r="F12" s="178"/>
      <c r="G12" s="53"/>
      <c r="H12" s="53"/>
    </row>
    <row r="13" spans="1:14" ht="17.25" customHeight="1">
      <c r="A13" s="47"/>
      <c r="B13" s="58" t="s">
        <v>58</v>
      </c>
      <c r="C13" s="53"/>
      <c r="D13" s="53"/>
      <c r="E13" s="178"/>
      <c r="F13" s="178"/>
      <c r="G13" s="53"/>
      <c r="H13" s="53"/>
    </row>
    <row r="14" spans="1:14" ht="17.25" customHeight="1">
      <c r="A14" s="47"/>
      <c r="B14" s="48" t="s">
        <v>51</v>
      </c>
      <c r="C14" s="53">
        <f>+C15+C16+C17</f>
        <v>2</v>
      </c>
      <c r="D14" s="53">
        <f>+D15</f>
        <v>35</v>
      </c>
      <c r="E14" s="178">
        <f t="shared" si="2"/>
        <v>20</v>
      </c>
      <c r="F14" s="178">
        <f t="shared" ref="F14" si="3">+D14/H14*100</f>
        <v>112.90322580645163</v>
      </c>
      <c r="G14" s="53">
        <f>+G15+G16+G17</f>
        <v>10</v>
      </c>
      <c r="H14" s="53">
        <f>+H15</f>
        <v>31</v>
      </c>
      <c r="N14" s="193"/>
    </row>
    <row r="15" spans="1:14" ht="17.25" customHeight="1">
      <c r="A15" s="47"/>
      <c r="B15" s="58" t="s">
        <v>56</v>
      </c>
      <c r="C15" s="53">
        <v>2</v>
      </c>
      <c r="D15" s="53">
        <f>33+2</f>
        <v>35</v>
      </c>
      <c r="E15" s="178">
        <f t="shared" si="2"/>
        <v>20</v>
      </c>
      <c r="F15" s="178">
        <f>+D15/H15*100</f>
        <v>112.90322580645163</v>
      </c>
      <c r="G15" s="53">
        <v>10</v>
      </c>
      <c r="H15" s="53">
        <f>21+10</f>
        <v>31</v>
      </c>
    </row>
    <row r="16" spans="1:14" ht="17.25" customHeight="1">
      <c r="A16" s="47"/>
      <c r="B16" s="58" t="s">
        <v>57</v>
      </c>
      <c r="C16" s="53"/>
      <c r="D16" s="53"/>
      <c r="E16" s="178"/>
      <c r="F16" s="53"/>
      <c r="G16" s="53"/>
      <c r="H16" s="53"/>
      <c r="N16" s="204"/>
    </row>
    <row r="17" spans="1:8" ht="17.25" customHeight="1">
      <c r="A17" s="47"/>
      <c r="B17" s="58" t="s">
        <v>58</v>
      </c>
      <c r="C17" s="53"/>
      <c r="D17" s="53"/>
      <c r="E17" s="178"/>
      <c r="F17" s="53"/>
      <c r="G17" s="53"/>
      <c r="H17" s="53"/>
    </row>
    <row r="18" spans="1:8" ht="17.25" customHeight="1">
      <c r="A18" s="44" t="s">
        <v>48</v>
      </c>
      <c r="B18" s="48"/>
      <c r="C18" s="53"/>
      <c r="D18" s="53"/>
      <c r="E18" s="178"/>
      <c r="F18" s="53"/>
      <c r="G18" s="53"/>
      <c r="H18" s="53"/>
    </row>
    <row r="19" spans="1:8" ht="17.25" customHeight="1">
      <c r="A19" s="47"/>
      <c r="B19" s="48" t="s">
        <v>52</v>
      </c>
      <c r="C19" s="53">
        <v>2</v>
      </c>
      <c r="D19" s="53">
        <f>21+2</f>
        <v>23</v>
      </c>
      <c r="E19" s="178"/>
      <c r="F19" s="178">
        <f>+D19/H19*100</f>
        <v>114.99999999999999</v>
      </c>
      <c r="G19" s="53"/>
      <c r="H19" s="53">
        <v>20</v>
      </c>
    </row>
    <row r="20" spans="1:8" ht="17.25" customHeight="1">
      <c r="A20" s="47"/>
      <c r="B20" s="48" t="s">
        <v>50</v>
      </c>
      <c r="C20" s="53"/>
      <c r="D20" s="53"/>
      <c r="E20" s="53"/>
      <c r="F20" s="252"/>
      <c r="G20" s="53"/>
      <c r="H20" s="53"/>
    </row>
    <row r="21" spans="1:8" ht="17.25" customHeight="1">
      <c r="A21" s="47"/>
      <c r="B21" s="48" t="s">
        <v>51</v>
      </c>
      <c r="C21" s="53"/>
      <c r="D21" s="53"/>
      <c r="E21" s="53"/>
      <c r="F21" s="178"/>
      <c r="G21" s="53"/>
      <c r="H21" s="53"/>
    </row>
    <row r="22" spans="1:8" ht="34.5" customHeight="1">
      <c r="A22" s="59"/>
      <c r="B22" s="253" t="s">
        <v>53</v>
      </c>
      <c r="C22" s="254">
        <v>175</v>
      </c>
      <c r="D22" s="254">
        <f>4967+175</f>
        <v>5142</v>
      </c>
      <c r="E22" s="255"/>
      <c r="F22" s="256">
        <f>+D22/H22*100</f>
        <v>146.99828473413379</v>
      </c>
      <c r="G22" s="257"/>
      <c r="H22" s="257">
        <v>3498</v>
      </c>
    </row>
    <row r="23" spans="1:8" ht="16.5" customHeight="1">
      <c r="B23" s="37"/>
    </row>
    <row r="24" spans="1:8" ht="16.5" customHeight="1">
      <c r="F24" s="194"/>
    </row>
    <row r="25" spans="1:8" ht="16.5" customHeight="1">
      <c r="D25" s="201"/>
    </row>
  </sheetData>
  <mergeCells count="2">
    <mergeCell ref="A2:B2"/>
    <mergeCell ref="A1:B1"/>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4"/>
  <sheetViews>
    <sheetView workbookViewId="0">
      <selection activeCell="C5" sqref="C5"/>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0" width="9.140625" style="3"/>
    <col min="11" max="11" width="18.7109375" style="3" bestFit="1" customWidth="1"/>
    <col min="12" max="16384" width="9.140625" style="3"/>
  </cols>
  <sheetData>
    <row r="1" spans="1:11" ht="24" customHeight="1">
      <c r="A1" s="4" t="s">
        <v>195</v>
      </c>
      <c r="B1" s="4"/>
      <c r="C1" s="4"/>
    </row>
    <row r="2" spans="1:11" ht="19.5" customHeight="1">
      <c r="A2" s="3" t="s">
        <v>222</v>
      </c>
    </row>
    <row r="3" spans="1:11" ht="27" customHeight="1">
      <c r="A3" s="6"/>
      <c r="B3" s="6"/>
      <c r="C3" s="6"/>
      <c r="D3" s="6"/>
      <c r="E3" s="6"/>
      <c r="F3" s="102" t="s">
        <v>4</v>
      </c>
    </row>
    <row r="4" spans="1:11" ht="81.75" customHeight="1">
      <c r="A4" s="101"/>
      <c r="B4" s="103" t="s">
        <v>132</v>
      </c>
      <c r="C4" s="104" t="s">
        <v>193</v>
      </c>
      <c r="D4" s="104" t="s">
        <v>66</v>
      </c>
      <c r="E4" s="105" t="s">
        <v>67</v>
      </c>
      <c r="F4" s="104" t="s">
        <v>70</v>
      </c>
    </row>
    <row r="5" spans="1:11" ht="20.100000000000001" customHeight="1">
      <c r="A5" s="95" t="s">
        <v>35</v>
      </c>
      <c r="B5" s="78"/>
      <c r="C5" s="106">
        <v>100.16</v>
      </c>
      <c r="D5" s="106">
        <v>111.76</v>
      </c>
      <c r="E5" s="106">
        <v>84.43</v>
      </c>
      <c r="F5" s="106">
        <v>95.57</v>
      </c>
    </row>
    <row r="6" spans="1:11" s="4" customFormat="1" ht="19.5" customHeight="1">
      <c r="A6" s="96" t="s">
        <v>26</v>
      </c>
      <c r="B6" s="94" t="s">
        <v>98</v>
      </c>
      <c r="C6" s="107">
        <v>91.15</v>
      </c>
      <c r="D6" s="107">
        <v>96.36</v>
      </c>
      <c r="E6" s="107">
        <v>90.35</v>
      </c>
      <c r="F6" s="107">
        <v>91.04</v>
      </c>
    </row>
    <row r="7" spans="1:11" ht="19.5" customHeight="1">
      <c r="A7" s="100" t="s">
        <v>99</v>
      </c>
      <c r="B7" s="190" t="s">
        <v>100</v>
      </c>
      <c r="C7" s="99">
        <v>91.15</v>
      </c>
      <c r="D7" s="99">
        <v>96.36</v>
      </c>
      <c r="E7" s="99">
        <v>90.35</v>
      </c>
      <c r="F7" s="99">
        <v>91.04</v>
      </c>
    </row>
    <row r="8" spans="1:11" s="4" customFormat="1" ht="19.5" customHeight="1">
      <c r="A8" s="97" t="s">
        <v>101</v>
      </c>
      <c r="B8" s="93" t="s">
        <v>102</v>
      </c>
      <c r="C8" s="107">
        <v>102.41</v>
      </c>
      <c r="D8" s="107">
        <v>101.5</v>
      </c>
      <c r="E8" s="107">
        <v>110.38</v>
      </c>
      <c r="F8" s="107">
        <v>103.82</v>
      </c>
    </row>
    <row r="9" spans="1:11" ht="19.5" customHeight="1">
      <c r="A9" s="100" t="s">
        <v>103</v>
      </c>
      <c r="B9" s="190" t="s">
        <v>104</v>
      </c>
      <c r="C9" s="99">
        <v>105.79</v>
      </c>
      <c r="D9" s="99">
        <v>102.83</v>
      </c>
      <c r="E9" s="99">
        <v>116.59</v>
      </c>
      <c r="F9" s="99">
        <v>108</v>
      </c>
    </row>
    <row r="10" spans="1:11" ht="19.5" customHeight="1">
      <c r="A10" s="100" t="s">
        <v>105</v>
      </c>
      <c r="B10" s="190" t="s">
        <v>106</v>
      </c>
      <c r="C10" s="99">
        <v>94.39</v>
      </c>
      <c r="D10" s="99">
        <v>99.27</v>
      </c>
      <c r="E10" s="99">
        <v>96.24</v>
      </c>
      <c r="F10" s="99">
        <v>94.65</v>
      </c>
      <c r="K10" s="209"/>
    </row>
    <row r="11" spans="1:11" ht="19.5" customHeight="1">
      <c r="A11" s="100" t="s">
        <v>107</v>
      </c>
      <c r="B11" s="190" t="s">
        <v>108</v>
      </c>
      <c r="C11" s="99">
        <v>60.49</v>
      </c>
      <c r="D11" s="99">
        <v>99.37</v>
      </c>
      <c r="E11" s="99">
        <v>89.27</v>
      </c>
      <c r="F11" s="99">
        <v>64</v>
      </c>
    </row>
    <row r="12" spans="1:11" ht="19.5" customHeight="1">
      <c r="A12" s="100" t="s">
        <v>109</v>
      </c>
      <c r="B12" s="190" t="s">
        <v>110</v>
      </c>
      <c r="C12" s="99">
        <v>99.68</v>
      </c>
      <c r="D12" s="99">
        <v>97.94</v>
      </c>
      <c r="E12" s="99">
        <v>95.59</v>
      </c>
      <c r="F12" s="99">
        <v>99.09</v>
      </c>
    </row>
    <row r="13" spans="1:11" ht="41.25" customHeight="1">
      <c r="A13" s="100" t="s">
        <v>111</v>
      </c>
      <c r="B13" s="190" t="s">
        <v>112</v>
      </c>
      <c r="C13" s="99">
        <v>78.569999999999993</v>
      </c>
      <c r="D13" s="99">
        <v>97.79</v>
      </c>
      <c r="E13" s="99">
        <v>90.68</v>
      </c>
      <c r="F13" s="99">
        <v>79.75</v>
      </c>
    </row>
    <row r="14" spans="1:11" ht="19.5" customHeight="1">
      <c r="A14" s="100" t="s">
        <v>113</v>
      </c>
      <c r="B14" s="190" t="s">
        <v>114</v>
      </c>
      <c r="C14" s="99">
        <v>22.53</v>
      </c>
      <c r="D14" s="99">
        <v>0</v>
      </c>
      <c r="E14" s="99">
        <v>0</v>
      </c>
      <c r="F14" s="99">
        <v>22.53</v>
      </c>
    </row>
    <row r="15" spans="1:11" ht="19.5" customHeight="1">
      <c r="A15" s="100" t="s">
        <v>115</v>
      </c>
      <c r="B15" s="190" t="s">
        <v>116</v>
      </c>
      <c r="C15" s="99">
        <v>82.39</v>
      </c>
      <c r="D15" s="99">
        <v>94.28</v>
      </c>
      <c r="E15" s="99">
        <v>96.85</v>
      </c>
      <c r="F15" s="99">
        <v>83.68</v>
      </c>
    </row>
    <row r="16" spans="1:11" ht="27.75" customHeight="1">
      <c r="A16" s="100" t="s">
        <v>117</v>
      </c>
      <c r="B16" s="190" t="s">
        <v>118</v>
      </c>
      <c r="C16" s="99">
        <v>99.7</v>
      </c>
      <c r="D16" s="99">
        <v>98.09</v>
      </c>
      <c r="E16" s="99">
        <v>98.78</v>
      </c>
      <c r="F16" s="99">
        <v>99.58</v>
      </c>
    </row>
    <row r="17" spans="1:6" ht="29.25" customHeight="1">
      <c r="A17" s="100" t="s">
        <v>119</v>
      </c>
      <c r="B17" s="190" t="s">
        <v>120</v>
      </c>
      <c r="C17" s="99">
        <v>98.29</v>
      </c>
      <c r="D17" s="99">
        <v>98.41</v>
      </c>
      <c r="E17" s="99">
        <v>97.72</v>
      </c>
      <c r="F17" s="99">
        <v>98.21</v>
      </c>
    </row>
    <row r="18" spans="1:6" ht="19.5" customHeight="1">
      <c r="A18" s="100" t="s">
        <v>121</v>
      </c>
      <c r="B18" s="190" t="s">
        <v>122</v>
      </c>
      <c r="C18" s="99">
        <v>99.08</v>
      </c>
      <c r="D18" s="99">
        <v>99.57</v>
      </c>
      <c r="E18" s="99">
        <v>98.78</v>
      </c>
      <c r="F18" s="99">
        <v>99.04</v>
      </c>
    </row>
    <row r="19" spans="1:6" s="4" customFormat="1" ht="27.75" customHeight="1">
      <c r="A19" s="97" t="s">
        <v>123</v>
      </c>
      <c r="B19" s="93" t="s">
        <v>124</v>
      </c>
      <c r="C19" s="107">
        <v>100.21</v>
      </c>
      <c r="D19" s="107">
        <v>112.06</v>
      </c>
      <c r="E19" s="107">
        <v>84.04</v>
      </c>
      <c r="F19" s="107">
        <v>95.41</v>
      </c>
    </row>
    <row r="20" spans="1:6" ht="29.25" customHeight="1">
      <c r="A20" s="100" t="s">
        <v>123</v>
      </c>
      <c r="B20" s="190" t="s">
        <v>125</v>
      </c>
      <c r="C20" s="99">
        <v>100.21</v>
      </c>
      <c r="D20" s="99">
        <v>112.06</v>
      </c>
      <c r="E20" s="99">
        <v>84.04</v>
      </c>
      <c r="F20" s="99">
        <v>95.41</v>
      </c>
    </row>
    <row r="21" spans="1:6" ht="29.25" customHeight="1">
      <c r="A21" s="97" t="s">
        <v>126</v>
      </c>
      <c r="B21" s="93" t="s">
        <v>127</v>
      </c>
      <c r="C21" s="107">
        <v>99.51</v>
      </c>
      <c r="D21" s="107">
        <v>100.26</v>
      </c>
      <c r="E21" s="107">
        <v>103.33</v>
      </c>
      <c r="F21" s="107">
        <v>100.05</v>
      </c>
    </row>
    <row r="22" spans="1:6" ht="19.5" customHeight="1">
      <c r="A22" s="100" t="s">
        <v>128</v>
      </c>
      <c r="B22" s="190" t="s">
        <v>129</v>
      </c>
      <c r="C22" s="99">
        <v>104.63</v>
      </c>
      <c r="D22" s="99">
        <v>101.35</v>
      </c>
      <c r="E22" s="99">
        <v>104.75</v>
      </c>
      <c r="F22" s="99">
        <v>104.65</v>
      </c>
    </row>
    <row r="23" spans="1:6" ht="30" customHeight="1">
      <c r="A23" s="100" t="s">
        <v>130</v>
      </c>
      <c r="B23" s="190" t="s">
        <v>131</v>
      </c>
      <c r="C23" s="99">
        <v>95.85</v>
      </c>
      <c r="D23" s="99">
        <v>99.4</v>
      </c>
      <c r="E23" s="99">
        <v>102.22</v>
      </c>
      <c r="F23" s="99">
        <v>96.71</v>
      </c>
    </row>
    <row r="24" spans="1:6" ht="6.75" customHeight="1">
      <c r="A24" s="59"/>
      <c r="B24" s="77"/>
      <c r="C24" s="77"/>
      <c r="D24" s="54"/>
      <c r="E24" s="54"/>
      <c r="F24" s="54"/>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A4" sqref="A4"/>
    </sheetView>
  </sheetViews>
  <sheetFormatPr defaultColWidth="9.140625" defaultRowHeight="15.75"/>
  <cols>
    <col min="1" max="1" width="29.85546875" style="3" customWidth="1"/>
    <col min="2" max="2" width="8.7109375" style="108"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196</v>
      </c>
    </row>
    <row r="2" spans="1:7" ht="19.5" customHeight="1">
      <c r="A2" s="3" t="s">
        <v>222</v>
      </c>
    </row>
    <row r="3" spans="1:7" ht="27" customHeight="1">
      <c r="A3" s="6"/>
      <c r="B3" s="109"/>
      <c r="C3" s="6"/>
      <c r="D3" s="6"/>
      <c r="E3" s="6"/>
      <c r="F3" s="6"/>
      <c r="G3" s="6"/>
    </row>
    <row r="4" spans="1:7" s="4" customFormat="1" ht="94.5" customHeight="1">
      <c r="A4" s="116"/>
      <c r="B4" s="105" t="s">
        <v>36</v>
      </c>
      <c r="C4" s="104" t="s">
        <v>37</v>
      </c>
      <c r="D4" s="105" t="s">
        <v>54</v>
      </c>
      <c r="E4" s="104" t="s">
        <v>71</v>
      </c>
      <c r="F4" s="105" t="s">
        <v>68</v>
      </c>
      <c r="G4" s="104" t="s">
        <v>72</v>
      </c>
    </row>
    <row r="5" spans="1:7" s="4" customFormat="1" ht="21.75" customHeight="1">
      <c r="A5" s="98" t="s">
        <v>133</v>
      </c>
      <c r="B5" s="110" t="s">
        <v>156</v>
      </c>
      <c r="C5" s="113">
        <f>+E5-D5</f>
        <v>343624.86</v>
      </c>
      <c r="D5" s="113">
        <v>53038.57</v>
      </c>
      <c r="E5" s="113">
        <v>396663.43</v>
      </c>
      <c r="F5" s="113">
        <v>90.28</v>
      </c>
      <c r="G5" s="113">
        <v>90.98</v>
      </c>
    </row>
    <row r="6" spans="1:7" ht="30.75" customHeight="1">
      <c r="A6" s="258" t="s">
        <v>221</v>
      </c>
      <c r="B6" s="110" t="s">
        <v>134</v>
      </c>
      <c r="C6" s="113">
        <f>+E6-D6</f>
        <v>2990</v>
      </c>
      <c r="D6" s="113">
        <v>968.75</v>
      </c>
      <c r="E6" s="113">
        <v>3958.75</v>
      </c>
      <c r="F6" s="113">
        <v>120.17</v>
      </c>
      <c r="G6" s="113">
        <v>111.11</v>
      </c>
    </row>
    <row r="7" spans="1:7" ht="20.100000000000001" customHeight="1">
      <c r="A7" s="98" t="s">
        <v>135</v>
      </c>
      <c r="B7" s="110" t="s">
        <v>136</v>
      </c>
      <c r="C7" s="113">
        <f t="shared" ref="C7:C22" si="0">+E7-D7</f>
        <v>457.81999999999994</v>
      </c>
      <c r="D7" s="113">
        <v>84.73</v>
      </c>
      <c r="E7" s="113">
        <v>542.54999999999995</v>
      </c>
      <c r="F7" s="113">
        <v>104.69</v>
      </c>
      <c r="G7" s="113">
        <v>96.19</v>
      </c>
    </row>
    <row r="8" spans="1:7" ht="20.100000000000001" customHeight="1">
      <c r="A8" s="98" t="s">
        <v>137</v>
      </c>
      <c r="B8" s="110" t="s">
        <v>159</v>
      </c>
      <c r="C8" s="113">
        <f t="shared" si="0"/>
        <v>7</v>
      </c>
      <c r="D8" s="113">
        <v>1.4</v>
      </c>
      <c r="E8" s="113">
        <v>8.4</v>
      </c>
      <c r="F8" s="113">
        <v>82.35</v>
      </c>
      <c r="G8" s="113">
        <v>61.76</v>
      </c>
    </row>
    <row r="9" spans="1:7" ht="79.5" customHeight="1">
      <c r="A9" s="112" t="s">
        <v>138</v>
      </c>
      <c r="B9" s="114" t="s">
        <v>139</v>
      </c>
      <c r="C9" s="115">
        <f t="shared" si="0"/>
        <v>0.66</v>
      </c>
      <c r="D9" s="115">
        <v>0.15</v>
      </c>
      <c r="E9" s="115">
        <v>0.81</v>
      </c>
      <c r="F9" s="115">
        <v>100</v>
      </c>
      <c r="G9" s="115">
        <v>64.290000000000006</v>
      </c>
    </row>
    <row r="10" spans="1:7" ht="20.100000000000001" customHeight="1">
      <c r="A10" s="98" t="s">
        <v>140</v>
      </c>
      <c r="B10" s="110" t="s">
        <v>139</v>
      </c>
      <c r="C10" s="113">
        <f t="shared" si="0"/>
        <v>1017.46</v>
      </c>
      <c r="D10" s="113">
        <v>76.489999999999995</v>
      </c>
      <c r="E10" s="113">
        <v>1093.95</v>
      </c>
      <c r="F10" s="113">
        <v>102.82</v>
      </c>
      <c r="G10" s="113">
        <v>66.2</v>
      </c>
    </row>
    <row r="11" spans="1:7" ht="27.75" customHeight="1">
      <c r="A11" s="112" t="s">
        <v>141</v>
      </c>
      <c r="B11" s="110" t="s">
        <v>142</v>
      </c>
      <c r="C11" s="113">
        <f t="shared" si="0"/>
        <v>4.07</v>
      </c>
      <c r="D11" s="113">
        <v>0</v>
      </c>
      <c r="E11" s="113">
        <v>4.07</v>
      </c>
      <c r="F11" s="113">
        <v>0</v>
      </c>
      <c r="G11" s="113">
        <v>22.53</v>
      </c>
    </row>
    <row r="12" spans="1:7" ht="27.75" customHeight="1">
      <c r="A12" s="112" t="s">
        <v>143</v>
      </c>
      <c r="B12" s="110" t="s">
        <v>134</v>
      </c>
      <c r="C12" s="113">
        <f t="shared" si="0"/>
        <v>4.4000000000000004</v>
      </c>
      <c r="D12" s="113">
        <v>0</v>
      </c>
      <c r="E12" s="113">
        <v>4.4000000000000004</v>
      </c>
      <c r="F12" s="113">
        <v>0</v>
      </c>
      <c r="G12" s="113">
        <v>48.35</v>
      </c>
    </row>
    <row r="13" spans="1:7" ht="27.75" customHeight="1">
      <c r="A13" s="112" t="s">
        <v>144</v>
      </c>
      <c r="B13" s="110" t="s">
        <v>142</v>
      </c>
      <c r="C13" s="113">
        <f t="shared" si="0"/>
        <v>280.34000000000003</v>
      </c>
      <c r="D13" s="113">
        <v>42.84</v>
      </c>
      <c r="E13" s="113">
        <v>323.18</v>
      </c>
      <c r="F13" s="113">
        <v>96.85</v>
      </c>
      <c r="G13" s="113">
        <v>105.59</v>
      </c>
    </row>
    <row r="14" spans="1:7" ht="27.75" customHeight="1">
      <c r="A14" s="112" t="s">
        <v>145</v>
      </c>
      <c r="B14" s="110" t="s">
        <v>146</v>
      </c>
      <c r="C14" s="113">
        <f t="shared" si="0"/>
        <v>10553.3</v>
      </c>
      <c r="D14" s="113">
        <v>1734.85</v>
      </c>
      <c r="E14" s="113">
        <v>12288.15</v>
      </c>
      <c r="F14" s="113">
        <v>98.7</v>
      </c>
      <c r="G14" s="113">
        <v>98.19</v>
      </c>
    </row>
    <row r="15" spans="1:7" ht="20.100000000000001" customHeight="1">
      <c r="A15" s="112" t="s">
        <v>147</v>
      </c>
      <c r="B15" s="110" t="s">
        <v>134</v>
      </c>
      <c r="C15" s="113">
        <f t="shared" si="0"/>
        <v>4936</v>
      </c>
      <c r="D15" s="113">
        <v>784</v>
      </c>
      <c r="E15" s="113">
        <v>5720</v>
      </c>
      <c r="F15" s="113">
        <v>104.12</v>
      </c>
      <c r="G15" s="113">
        <v>108.66</v>
      </c>
    </row>
    <row r="16" spans="1:7" ht="32.25" customHeight="1">
      <c r="A16" s="112" t="s">
        <v>148</v>
      </c>
      <c r="B16" s="110" t="s">
        <v>146</v>
      </c>
      <c r="C16" s="113">
        <f t="shared" si="0"/>
        <v>118490.45000000001</v>
      </c>
      <c r="D16" s="113">
        <v>11500.54</v>
      </c>
      <c r="E16" s="113">
        <v>129990.99</v>
      </c>
      <c r="F16" s="113">
        <v>81.819999999999993</v>
      </c>
      <c r="G16" s="113">
        <v>84.84</v>
      </c>
    </row>
    <row r="17" spans="1:7" ht="45" customHeight="1">
      <c r="A17" s="112" t="s">
        <v>149</v>
      </c>
      <c r="B17" s="110" t="s">
        <v>134</v>
      </c>
      <c r="C17" s="113">
        <f t="shared" si="0"/>
        <v>2018</v>
      </c>
      <c r="D17" s="113">
        <v>330</v>
      </c>
      <c r="E17" s="113">
        <v>2348</v>
      </c>
      <c r="F17" s="113">
        <v>99.7</v>
      </c>
      <c r="G17" s="113">
        <v>100.51</v>
      </c>
    </row>
    <row r="18" spans="1:7" ht="20.100000000000001" customHeight="1">
      <c r="A18" s="112" t="s">
        <v>150</v>
      </c>
      <c r="B18" s="110" t="s">
        <v>157</v>
      </c>
      <c r="C18" s="113">
        <f t="shared" si="0"/>
        <v>24498.5</v>
      </c>
      <c r="D18" s="113">
        <v>4018.91</v>
      </c>
      <c r="E18" s="113">
        <v>28517.41</v>
      </c>
      <c r="F18" s="113">
        <v>99.51</v>
      </c>
      <c r="G18" s="113">
        <v>97.64</v>
      </c>
    </row>
    <row r="19" spans="1:7" ht="20.100000000000001" customHeight="1">
      <c r="A19" s="112" t="s">
        <v>151</v>
      </c>
      <c r="B19" s="110" t="s">
        <v>152</v>
      </c>
      <c r="C19" s="113">
        <f t="shared" si="0"/>
        <v>2406.59</v>
      </c>
      <c r="D19" s="113">
        <v>853.48</v>
      </c>
      <c r="E19" s="113">
        <v>3260.07</v>
      </c>
      <c r="F19" s="113">
        <v>83.98</v>
      </c>
      <c r="G19" s="113">
        <v>95.36</v>
      </c>
    </row>
    <row r="20" spans="1:7" ht="20.100000000000001" customHeight="1">
      <c r="A20" s="112" t="s">
        <v>153</v>
      </c>
      <c r="B20" s="110" t="s">
        <v>152</v>
      </c>
      <c r="C20" s="113">
        <f t="shared" si="0"/>
        <v>87.610000000000014</v>
      </c>
      <c r="D20" s="113">
        <v>16.29</v>
      </c>
      <c r="E20" s="113">
        <v>103.9</v>
      </c>
      <c r="F20" s="113">
        <v>125.5</v>
      </c>
      <c r="G20" s="113">
        <v>111.11</v>
      </c>
    </row>
    <row r="21" spans="1:7" ht="20.100000000000001" customHeight="1">
      <c r="A21" s="112" t="s">
        <v>154</v>
      </c>
      <c r="B21" s="110" t="s">
        <v>158</v>
      </c>
      <c r="C21" s="113">
        <f t="shared" si="0"/>
        <v>2190</v>
      </c>
      <c r="D21" s="113">
        <v>375</v>
      </c>
      <c r="E21" s="113">
        <v>2565</v>
      </c>
      <c r="F21" s="113">
        <v>104.75</v>
      </c>
      <c r="G21" s="113">
        <v>104.65</v>
      </c>
    </row>
    <row r="22" spans="1:7" ht="30" customHeight="1">
      <c r="A22" s="112" t="s">
        <v>155</v>
      </c>
      <c r="B22" s="110" t="s">
        <v>142</v>
      </c>
      <c r="C22" s="113">
        <f t="shared" si="0"/>
        <v>12103.36</v>
      </c>
      <c r="D22" s="113">
        <v>2010.58</v>
      </c>
      <c r="E22" s="113">
        <v>14113.94</v>
      </c>
      <c r="F22" s="113">
        <v>102.22</v>
      </c>
      <c r="G22" s="113">
        <v>96.71</v>
      </c>
    </row>
    <row r="23" spans="1:7" ht="5.25" customHeight="1">
      <c r="A23" s="54"/>
      <c r="B23" s="111"/>
      <c r="C23" s="54"/>
      <c r="D23" s="54"/>
      <c r="E23" s="54"/>
      <c r="F23" s="54"/>
      <c r="G23" s="54"/>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M31"/>
  <sheetViews>
    <sheetView workbookViewId="0">
      <selection activeCell="B4" sqref="B4"/>
    </sheetView>
  </sheetViews>
  <sheetFormatPr defaultColWidth="9.140625" defaultRowHeight="15.75"/>
  <cols>
    <col min="1" max="1" width="2.28515625" style="3" customWidth="1"/>
    <col min="2" max="2" width="27.7109375" style="3" customWidth="1"/>
    <col min="3" max="7" width="9.5703125" style="3" customWidth="1"/>
    <col min="8" max="8" width="10.28515625" style="3" customWidth="1"/>
    <col min="9" max="16384" width="9.140625" style="3"/>
  </cols>
  <sheetData>
    <row r="1" spans="1:13" ht="24" customHeight="1">
      <c r="A1" s="272" t="s">
        <v>197</v>
      </c>
      <c r="B1" s="272"/>
      <c r="C1" s="272"/>
      <c r="D1" s="272"/>
      <c r="E1" s="272"/>
      <c r="F1" s="272"/>
      <c r="G1" s="272"/>
      <c r="H1" s="272"/>
    </row>
    <row r="2" spans="1:13" ht="20.100000000000001" customHeight="1">
      <c r="A2" s="271" t="s">
        <v>222</v>
      </c>
      <c r="B2" s="271"/>
      <c r="C2" s="10"/>
      <c r="D2" s="10"/>
      <c r="E2" s="10"/>
      <c r="F2" s="10"/>
      <c r="G2" s="10"/>
    </row>
    <row r="3" spans="1:13" ht="20.100000000000001" customHeight="1">
      <c r="A3" s="11"/>
      <c r="B3" s="11"/>
      <c r="C3" s="11"/>
      <c r="D3" s="11"/>
      <c r="E3" s="11"/>
      <c r="F3" s="11"/>
      <c r="G3" s="12"/>
    </row>
    <row r="4" spans="1:13" s="216" customFormat="1" ht="90.75" customHeight="1">
      <c r="A4" s="211"/>
      <c r="B4" s="212"/>
      <c r="C4" s="213" t="s">
        <v>220</v>
      </c>
      <c r="D4" s="214" t="s">
        <v>77</v>
      </c>
      <c r="E4" s="215" t="s">
        <v>78</v>
      </c>
      <c r="F4" s="214" t="s">
        <v>79</v>
      </c>
      <c r="G4" s="215" t="s">
        <v>80</v>
      </c>
      <c r="H4" s="214" t="s">
        <v>73</v>
      </c>
    </row>
    <row r="5" spans="1:13" s="222" customFormat="1" ht="17.25" customHeight="1">
      <c r="A5" s="217" t="s">
        <v>1</v>
      </c>
      <c r="B5" s="218"/>
      <c r="C5" s="219">
        <v>907313</v>
      </c>
      <c r="D5" s="219">
        <v>83725</v>
      </c>
      <c r="E5" s="219">
        <v>76171</v>
      </c>
      <c r="F5" s="219">
        <v>469809</v>
      </c>
      <c r="G5" s="220">
        <v>68.260924113703979</v>
      </c>
      <c r="H5" s="221">
        <v>75.689456844303109</v>
      </c>
      <c r="J5" s="265"/>
      <c r="L5" s="264"/>
    </row>
    <row r="6" spans="1:13" s="222" customFormat="1" ht="17.25" customHeight="1">
      <c r="A6" s="223" t="s">
        <v>38</v>
      </c>
      <c r="B6" s="224"/>
      <c r="C6" s="225">
        <v>643226</v>
      </c>
      <c r="D6" s="225">
        <v>59140</v>
      </c>
      <c r="E6" s="225">
        <v>54191</v>
      </c>
      <c r="F6" s="225">
        <v>327872</v>
      </c>
      <c r="G6" s="226">
        <v>75.949881571386527</v>
      </c>
      <c r="H6" s="227">
        <v>79.87040352736264</v>
      </c>
      <c r="L6" s="264"/>
    </row>
    <row r="7" spans="1:13" s="216" customFormat="1" ht="17.25" customHeight="1">
      <c r="A7" s="228"/>
      <c r="B7" s="229" t="s">
        <v>41</v>
      </c>
      <c r="C7" s="230">
        <v>556726</v>
      </c>
      <c r="D7" s="230">
        <v>52240</v>
      </c>
      <c r="E7" s="230">
        <v>47880</v>
      </c>
      <c r="F7" s="230">
        <v>289957</v>
      </c>
      <c r="G7" s="231">
        <v>142.11088685741422</v>
      </c>
      <c r="H7" s="232">
        <v>144.52541283077551</v>
      </c>
      <c r="L7" s="264"/>
      <c r="M7" s="222"/>
    </row>
    <row r="8" spans="1:13" s="216" customFormat="1" ht="17.25" customHeight="1">
      <c r="A8" s="228"/>
      <c r="B8" s="233" t="s">
        <v>160</v>
      </c>
      <c r="C8" s="230">
        <v>62070</v>
      </c>
      <c r="D8" s="230">
        <v>4705</v>
      </c>
      <c r="E8" s="230">
        <v>4262</v>
      </c>
      <c r="F8" s="230">
        <v>25460</v>
      </c>
      <c r="G8" s="231">
        <v>141.07911287653096</v>
      </c>
      <c r="H8" s="234">
        <v>144.09417624087385</v>
      </c>
      <c r="L8" s="264"/>
      <c r="M8" s="222"/>
    </row>
    <row r="9" spans="1:13" s="216" customFormat="1" ht="17.25" customHeight="1">
      <c r="A9" s="228"/>
      <c r="B9" s="250" t="s">
        <v>161</v>
      </c>
      <c r="C9" s="230"/>
      <c r="D9" s="230"/>
      <c r="E9" s="230"/>
      <c r="F9" s="230">
        <v>0</v>
      </c>
      <c r="G9" s="231">
        <v>0</v>
      </c>
      <c r="H9" s="234">
        <v>0</v>
      </c>
      <c r="L9" s="264"/>
      <c r="M9" s="222"/>
    </row>
    <row r="10" spans="1:13" s="216" customFormat="1" ht="17.25" customHeight="1">
      <c r="A10" s="228"/>
      <c r="B10" s="229" t="s">
        <v>162</v>
      </c>
      <c r="C10" s="230">
        <v>60500</v>
      </c>
      <c r="D10" s="230">
        <v>4734</v>
      </c>
      <c r="E10" s="230">
        <v>4371</v>
      </c>
      <c r="F10" s="230">
        <v>25678</v>
      </c>
      <c r="G10" s="231">
        <v>23.368083400160387</v>
      </c>
      <c r="H10" s="232">
        <v>26.060304669501587</v>
      </c>
      <c r="L10" s="264"/>
      <c r="M10" s="222"/>
    </row>
    <row r="11" spans="1:13" s="216" customFormat="1" ht="17.25" customHeight="1">
      <c r="A11" s="228"/>
      <c r="B11" s="229" t="s">
        <v>163</v>
      </c>
      <c r="C11" s="230">
        <v>26000</v>
      </c>
      <c r="D11" s="230">
        <v>2166</v>
      </c>
      <c r="E11" s="230">
        <v>1940</v>
      </c>
      <c r="F11" s="230">
        <v>12237</v>
      </c>
      <c r="G11" s="231">
        <v>105.49211528004349</v>
      </c>
      <c r="H11" s="232">
        <v>112.74184632393587</v>
      </c>
      <c r="L11" s="264"/>
      <c r="M11" s="222"/>
    </row>
    <row r="12" spans="1:13" s="216" customFormat="1" ht="17.25" customHeight="1">
      <c r="A12" s="228"/>
      <c r="B12" s="229" t="s">
        <v>164</v>
      </c>
      <c r="C12" s="230"/>
      <c r="D12" s="230"/>
      <c r="E12" s="230"/>
      <c r="F12" s="230"/>
      <c r="G12" s="231"/>
      <c r="H12" s="232"/>
      <c r="L12" s="264"/>
      <c r="M12" s="222"/>
    </row>
    <row r="13" spans="1:13" s="222" customFormat="1" ht="17.25" customHeight="1">
      <c r="A13" s="223" t="s">
        <v>40</v>
      </c>
      <c r="B13" s="235"/>
      <c r="C13" s="225">
        <v>264087</v>
      </c>
      <c r="D13" s="225">
        <v>24585</v>
      </c>
      <c r="E13" s="225">
        <v>21980</v>
      </c>
      <c r="F13" s="225">
        <v>141937</v>
      </c>
      <c r="G13" s="226">
        <v>54.626338941770015</v>
      </c>
      <c r="H13" s="227">
        <v>67.524417105532322</v>
      </c>
      <c r="L13" s="264"/>
    </row>
    <row r="14" spans="1:13" s="216" customFormat="1" ht="17.25" customHeight="1">
      <c r="A14" s="236"/>
      <c r="B14" s="229" t="s">
        <v>165</v>
      </c>
      <c r="C14" s="230">
        <v>264087</v>
      </c>
      <c r="D14" s="230">
        <v>24585</v>
      </c>
      <c r="E14" s="230">
        <v>21980</v>
      </c>
      <c r="F14" s="230">
        <v>137761</v>
      </c>
      <c r="G14" s="231">
        <v>122.71103171058509</v>
      </c>
      <c r="H14" s="232">
        <v>132.22982636322624</v>
      </c>
      <c r="L14" s="264"/>
      <c r="M14" s="222"/>
    </row>
    <row r="15" spans="1:13" s="216" customFormat="1" ht="17.25" customHeight="1">
      <c r="A15" s="236"/>
      <c r="B15" s="233" t="s">
        <v>160</v>
      </c>
      <c r="C15" s="230">
        <v>144830</v>
      </c>
      <c r="D15" s="230">
        <v>13745</v>
      </c>
      <c r="E15" s="230">
        <v>12152</v>
      </c>
      <c r="F15" s="230">
        <v>75804</v>
      </c>
      <c r="G15" s="231">
        <v>178.05128205128204</v>
      </c>
      <c r="H15" s="232">
        <v>185.231160199394</v>
      </c>
      <c r="L15" s="264"/>
      <c r="M15" s="222"/>
    </row>
    <row r="16" spans="1:13" s="216" customFormat="1" ht="21" customHeight="1">
      <c r="A16" s="236"/>
      <c r="B16" s="250" t="s">
        <v>166</v>
      </c>
      <c r="C16" s="230"/>
      <c r="D16" s="230"/>
      <c r="E16" s="230"/>
      <c r="F16" s="230">
        <v>4176</v>
      </c>
      <c r="G16" s="231">
        <v>0</v>
      </c>
      <c r="H16" s="232">
        <v>3.9389537625686208</v>
      </c>
      <c r="L16" s="264"/>
      <c r="M16" s="222"/>
    </row>
    <row r="17" spans="1:8" s="216" customFormat="1" ht="17.25" customHeight="1">
      <c r="A17" s="237"/>
      <c r="B17" s="229" t="s">
        <v>164</v>
      </c>
      <c r="C17" s="238"/>
      <c r="D17" s="238"/>
      <c r="E17" s="239"/>
      <c r="F17" s="239"/>
      <c r="G17" s="240"/>
      <c r="H17" s="98"/>
    </row>
    <row r="18" spans="1:8" s="222" customFormat="1" ht="17.25" customHeight="1">
      <c r="A18" s="223" t="s">
        <v>39</v>
      </c>
      <c r="B18" s="235"/>
      <c r="C18" s="225"/>
      <c r="D18" s="225"/>
      <c r="E18" s="241"/>
      <c r="F18" s="241"/>
      <c r="G18" s="242"/>
      <c r="H18" s="243"/>
    </row>
    <row r="19" spans="1:8" s="216" customFormat="1" ht="20.100000000000001" customHeight="1">
      <c r="A19" s="237"/>
      <c r="B19" s="229" t="s">
        <v>167</v>
      </c>
      <c r="C19" s="230"/>
      <c r="D19" s="230"/>
      <c r="E19" s="239"/>
      <c r="F19" s="239"/>
      <c r="G19" s="240"/>
      <c r="H19" s="98"/>
    </row>
    <row r="20" spans="1:8" s="216" customFormat="1" ht="20.100000000000001" customHeight="1">
      <c r="A20" s="237"/>
      <c r="B20" s="233" t="s">
        <v>160</v>
      </c>
      <c r="C20" s="230"/>
      <c r="D20" s="230"/>
      <c r="E20" s="239"/>
      <c r="F20" s="239"/>
      <c r="G20" s="240"/>
      <c r="H20" s="98"/>
    </row>
    <row r="21" spans="1:8" s="216" customFormat="1" ht="30.75" customHeight="1">
      <c r="A21" s="237"/>
      <c r="B21" s="250" t="s">
        <v>168</v>
      </c>
      <c r="C21" s="230"/>
      <c r="D21" s="230"/>
      <c r="E21" s="239"/>
      <c r="F21" s="239"/>
      <c r="G21" s="240"/>
      <c r="H21" s="98"/>
    </row>
    <row r="22" spans="1:8" s="216" customFormat="1" ht="20.100000000000001" customHeight="1">
      <c r="A22" s="244"/>
      <c r="B22" s="245" t="s">
        <v>164</v>
      </c>
      <c r="C22" s="246"/>
      <c r="D22" s="247"/>
      <c r="E22" s="247"/>
      <c r="F22" s="247"/>
      <c r="G22" s="248"/>
      <c r="H22" s="249"/>
    </row>
    <row r="23" spans="1:8" ht="20.100000000000001" customHeight="1">
      <c r="A23" s="16"/>
      <c r="B23" s="9"/>
      <c r="C23" s="9"/>
      <c r="D23" s="14"/>
      <c r="E23" s="14"/>
      <c r="F23" s="15"/>
      <c r="G23" s="15"/>
    </row>
    <row r="24" spans="1:8" ht="20.100000000000001" customHeight="1">
      <c r="A24" s="16"/>
      <c r="B24" s="9"/>
      <c r="C24" s="9"/>
      <c r="D24" s="14"/>
      <c r="E24" s="14"/>
      <c r="F24" s="15"/>
      <c r="G24" s="15"/>
    </row>
    <row r="25" spans="1:8">
      <c r="A25" s="16"/>
      <c r="B25" s="13"/>
      <c r="C25" s="13"/>
      <c r="D25" s="14"/>
      <c r="E25" s="14"/>
      <c r="F25" s="15"/>
      <c r="G25" s="15"/>
    </row>
    <row r="26" spans="1:8" ht="18.75" customHeight="1"/>
    <row r="31" spans="1:8" ht="46.5" customHeight="1"/>
  </sheetData>
  <mergeCells count="2">
    <mergeCell ref="A2:B2"/>
    <mergeCell ref="A1:H1"/>
  </mergeCells>
  <phoneticPr fontId="2" type="noConversion"/>
  <pageMargins left="0.82" right="0.65" top="0.43"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G22"/>
  <sheetViews>
    <sheetView workbookViewId="0">
      <selection activeCell="E5" sqref="E5"/>
    </sheetView>
  </sheetViews>
  <sheetFormatPr defaultColWidth="9.140625" defaultRowHeight="15.75"/>
  <cols>
    <col min="1" max="1" width="1.85546875" style="3" customWidth="1"/>
    <col min="2" max="2" width="30.85546875" style="3" customWidth="1"/>
    <col min="3" max="3" width="11.85546875" style="3"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74" t="s">
        <v>198</v>
      </c>
      <c r="B1" s="274"/>
    </row>
    <row r="2" spans="1:7" ht="20.100000000000001" customHeight="1">
      <c r="A2" s="273" t="s">
        <v>222</v>
      </c>
      <c r="B2" s="273"/>
    </row>
    <row r="3" spans="1:7" ht="20.100000000000001" customHeight="1">
      <c r="A3" s="17"/>
      <c r="B3" s="6"/>
      <c r="C3" s="6"/>
      <c r="D3" s="6"/>
      <c r="E3" s="6"/>
      <c r="F3" s="6"/>
      <c r="G3" s="6"/>
    </row>
    <row r="4" spans="1:7" s="119" customFormat="1" ht="110.25" customHeight="1">
      <c r="A4" s="128"/>
      <c r="B4" s="129"/>
      <c r="C4" s="57" t="s">
        <v>83</v>
      </c>
      <c r="D4" s="5" t="s">
        <v>169</v>
      </c>
      <c r="E4" s="57" t="s">
        <v>180</v>
      </c>
      <c r="F4" s="5" t="s">
        <v>179</v>
      </c>
      <c r="G4" s="57" t="s">
        <v>214</v>
      </c>
    </row>
    <row r="5" spans="1:7" s="119" customFormat="1" ht="20.100000000000001" customHeight="1">
      <c r="A5" s="130" t="s">
        <v>2</v>
      </c>
      <c r="B5" s="131"/>
      <c r="C5" s="189">
        <f>+SUM(C7:C18)</f>
        <v>330635.30000000005</v>
      </c>
      <c r="D5" s="189">
        <f>+SUM(D7:D18)</f>
        <v>386617.80000000005</v>
      </c>
      <c r="E5" s="189">
        <f>+SUM(E7:E18)</f>
        <v>2607819.9000000004</v>
      </c>
      <c r="F5" s="157">
        <v>96.49</v>
      </c>
      <c r="G5" s="157">
        <v>109.7</v>
      </c>
    </row>
    <row r="6" spans="1:7" s="119" customFormat="1" ht="20.100000000000001" customHeight="1">
      <c r="A6" s="132" t="s">
        <v>5</v>
      </c>
      <c r="B6" s="133"/>
      <c r="C6" s="139"/>
      <c r="D6" s="139"/>
      <c r="E6" s="139"/>
      <c r="F6" s="118"/>
      <c r="G6" s="118"/>
    </row>
    <row r="7" spans="1:7" s="119" customFormat="1" ht="20.100000000000001" customHeight="1">
      <c r="A7" s="121"/>
      <c r="B7" s="140" t="s">
        <v>23</v>
      </c>
      <c r="C7" s="139">
        <v>100205.1</v>
      </c>
      <c r="D7" s="139">
        <v>116447.2</v>
      </c>
      <c r="E7" s="139">
        <v>750017.9</v>
      </c>
      <c r="F7" s="142">
        <v>96.519815426798601</v>
      </c>
      <c r="G7" s="142">
        <v>102.79997138117101</v>
      </c>
    </row>
    <row r="8" spans="1:7" s="119" customFormat="1" ht="20.100000000000001" customHeight="1">
      <c r="A8" s="121"/>
      <c r="B8" s="140" t="s">
        <v>24</v>
      </c>
      <c r="C8" s="139">
        <v>19801.8</v>
      </c>
      <c r="D8" s="139">
        <v>25556.2</v>
      </c>
      <c r="E8" s="139">
        <v>174843</v>
      </c>
      <c r="F8" s="142">
        <v>96.370849139849028</v>
      </c>
      <c r="G8" s="142">
        <v>107.61032731220676</v>
      </c>
    </row>
    <row r="9" spans="1:7" s="119" customFormat="1" ht="31.5" customHeight="1">
      <c r="A9" s="121"/>
      <c r="B9" s="141" t="s">
        <v>22</v>
      </c>
      <c r="C9" s="139">
        <v>36834.699999999997</v>
      </c>
      <c r="D9" s="139">
        <v>37656.9</v>
      </c>
      <c r="E9" s="139">
        <v>247301.4</v>
      </c>
      <c r="F9" s="142">
        <v>97.315463992123171</v>
      </c>
      <c r="G9" s="142">
        <v>101.39271723153939</v>
      </c>
    </row>
    <row r="10" spans="1:7" s="119" customFormat="1" ht="20.100000000000001" customHeight="1">
      <c r="A10" s="121"/>
      <c r="B10" s="134" t="s">
        <v>170</v>
      </c>
      <c r="C10" s="139">
        <v>2641</v>
      </c>
      <c r="D10" s="139">
        <v>3190.7</v>
      </c>
      <c r="E10" s="139">
        <v>22104.6</v>
      </c>
      <c r="F10" s="142">
        <v>94.17650531286894</v>
      </c>
      <c r="G10" s="142">
        <v>98.26712426203855</v>
      </c>
    </row>
    <row r="11" spans="1:7" s="119" customFormat="1" ht="20.100000000000001" customHeight="1">
      <c r="A11" s="121"/>
      <c r="B11" s="134" t="s">
        <v>171</v>
      </c>
      <c r="C11" s="139">
        <v>42051.1</v>
      </c>
      <c r="D11" s="139">
        <v>49620.9</v>
      </c>
      <c r="E11" s="139">
        <v>336928.2</v>
      </c>
      <c r="F11" s="142">
        <v>95.269993952135479</v>
      </c>
      <c r="G11" s="142">
        <v>105.35248384667916</v>
      </c>
    </row>
    <row r="12" spans="1:7" s="119" customFormat="1" ht="20.100000000000001" customHeight="1">
      <c r="A12" s="121"/>
      <c r="B12" s="134" t="s">
        <v>172</v>
      </c>
      <c r="C12" s="139">
        <v>9802</v>
      </c>
      <c r="D12" s="139">
        <v>9665</v>
      </c>
      <c r="E12" s="139">
        <v>64328</v>
      </c>
      <c r="F12" s="142">
        <v>98.905034793286944</v>
      </c>
      <c r="G12" s="142">
        <v>103.43951502677322</v>
      </c>
    </row>
    <row r="13" spans="1:7" s="119" customFormat="1" ht="20.100000000000001" customHeight="1">
      <c r="A13" s="121"/>
      <c r="B13" s="134" t="s">
        <v>173</v>
      </c>
      <c r="C13" s="139">
        <v>27132.3</v>
      </c>
      <c r="D13" s="139">
        <v>30243.3</v>
      </c>
      <c r="E13" s="139">
        <v>204729.4</v>
      </c>
      <c r="F13" s="142">
        <v>98.351555437037803</v>
      </c>
      <c r="G13" s="142">
        <v>108.04346449379381</v>
      </c>
    </row>
    <row r="14" spans="1:7" s="119" customFormat="1" ht="20.100000000000001" customHeight="1">
      <c r="A14" s="135"/>
      <c r="B14" s="134" t="s">
        <v>174</v>
      </c>
      <c r="C14" s="139">
        <v>62948</v>
      </c>
      <c r="D14" s="139">
        <v>76046</v>
      </c>
      <c r="E14" s="139">
        <v>546199.5</v>
      </c>
      <c r="F14" s="142">
        <v>96.204741542899072</v>
      </c>
      <c r="G14" s="142">
        <v>132.89363876351871</v>
      </c>
    </row>
    <row r="15" spans="1:7" s="119" customFormat="1" ht="20.100000000000001" customHeight="1">
      <c r="A15" s="135"/>
      <c r="B15" s="134" t="s">
        <v>175</v>
      </c>
      <c r="C15" s="139">
        <v>5239</v>
      </c>
      <c r="D15" s="139">
        <v>6560</v>
      </c>
      <c r="E15" s="139">
        <v>44874.7</v>
      </c>
      <c r="F15" s="142">
        <v>96.032791684965602</v>
      </c>
      <c r="G15" s="142">
        <v>110.757972159147</v>
      </c>
    </row>
    <row r="16" spans="1:7" s="119" customFormat="1" ht="20.100000000000001" customHeight="1">
      <c r="A16" s="135"/>
      <c r="B16" s="134" t="s">
        <v>177</v>
      </c>
      <c r="C16" s="139">
        <v>900.4</v>
      </c>
      <c r="D16" s="139">
        <v>957.2</v>
      </c>
      <c r="E16" s="139">
        <v>6924</v>
      </c>
      <c r="F16" s="142">
        <v>97.415021371870552</v>
      </c>
      <c r="G16" s="142">
        <v>101.9674835061263</v>
      </c>
    </row>
    <row r="17" spans="1:7" s="119" customFormat="1" ht="20.100000000000001" customHeight="1">
      <c r="A17" s="135"/>
      <c r="B17" s="134" t="s">
        <v>176</v>
      </c>
      <c r="C17" s="139">
        <v>17451.900000000001</v>
      </c>
      <c r="D17" s="139">
        <v>24031.9</v>
      </c>
      <c r="E17" s="139">
        <v>162360</v>
      </c>
      <c r="F17" s="142">
        <v>96.624248637999315</v>
      </c>
      <c r="G17" s="142">
        <v>113.31167970118547</v>
      </c>
    </row>
    <row r="18" spans="1:7" s="119" customFormat="1" ht="33.75" customHeight="1">
      <c r="A18" s="135"/>
      <c r="B18" s="141" t="s">
        <v>178</v>
      </c>
      <c r="C18" s="139">
        <v>5628</v>
      </c>
      <c r="D18" s="139">
        <v>6642.5</v>
      </c>
      <c r="E18" s="139">
        <v>47209.2</v>
      </c>
      <c r="F18" s="142">
        <v>93.787504412283795</v>
      </c>
      <c r="G18" s="142">
        <v>103.16876169163795</v>
      </c>
    </row>
    <row r="19" spans="1:7" s="119" customFormat="1" ht="4.5" customHeight="1">
      <c r="A19" s="136"/>
      <c r="B19" s="137"/>
      <c r="C19" s="138"/>
      <c r="D19" s="138"/>
      <c r="E19" s="138"/>
      <c r="F19" s="122"/>
      <c r="G19" s="122"/>
    </row>
    <row r="20" spans="1:7" ht="4.5" customHeight="1">
      <c r="A20" s="19"/>
    </row>
    <row r="21" spans="1:7" ht="4.5" customHeight="1">
      <c r="A21" s="19"/>
    </row>
    <row r="22" spans="1:7">
      <c r="A22" s="18"/>
    </row>
  </sheetData>
  <mergeCells count="2">
    <mergeCell ref="A2:B2"/>
    <mergeCell ref="A1:B1"/>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I47"/>
  <sheetViews>
    <sheetView workbookViewId="0">
      <selection activeCell="F12" sqref="F12"/>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7" width="9.140625" style="3"/>
    <col min="8" max="8" width="10.42578125" style="3" bestFit="1" customWidth="1"/>
    <col min="9" max="16384" width="9.140625" style="3"/>
  </cols>
  <sheetData>
    <row r="1" spans="1:9" ht="24" customHeight="1">
      <c r="A1" s="7" t="s">
        <v>217</v>
      </c>
    </row>
    <row r="2" spans="1:9" ht="20.100000000000001" customHeight="1">
      <c r="A2" s="9" t="s">
        <v>222</v>
      </c>
      <c r="G2" s="9"/>
    </row>
    <row r="3" spans="1:9" ht="29.25" customHeight="1">
      <c r="A3" s="6"/>
      <c r="G3" s="9"/>
    </row>
    <row r="4" spans="1:9" ht="98.25" customHeight="1">
      <c r="A4" s="55"/>
      <c r="B4" s="57" t="s">
        <v>83</v>
      </c>
      <c r="C4" s="5" t="s">
        <v>84</v>
      </c>
      <c r="D4" s="57" t="s">
        <v>85</v>
      </c>
      <c r="E4" s="5" t="s">
        <v>31</v>
      </c>
      <c r="F4" s="57" t="s">
        <v>73</v>
      </c>
      <c r="G4" s="20"/>
    </row>
    <row r="5" spans="1:9" s="117" customFormat="1" ht="22.5" customHeight="1">
      <c r="A5" s="143" t="s">
        <v>2</v>
      </c>
      <c r="B5" s="191">
        <f>+B7+B8+B9</f>
        <v>39229.7192</v>
      </c>
      <c r="C5" s="191">
        <f t="shared" ref="C5:D5" si="0">+C7+C8+C9</f>
        <v>44144</v>
      </c>
      <c r="D5" s="191">
        <f t="shared" si="0"/>
        <v>320186</v>
      </c>
      <c r="E5" s="157">
        <v>97.128008572189245</v>
      </c>
      <c r="F5" s="157">
        <v>104.57972704897078</v>
      </c>
      <c r="G5" s="192"/>
      <c r="H5" s="200"/>
    </row>
    <row r="6" spans="1:9" s="119" customFormat="1" ht="22.5" customHeight="1">
      <c r="A6" s="120" t="s">
        <v>21</v>
      </c>
      <c r="B6" s="144"/>
      <c r="C6" s="144"/>
      <c r="D6" s="144"/>
      <c r="E6" s="118"/>
      <c r="F6" s="118"/>
    </row>
    <row r="7" spans="1:9" s="119" customFormat="1" ht="22.5" customHeight="1">
      <c r="A7" s="145" t="s">
        <v>29</v>
      </c>
      <c r="B7" s="144">
        <v>4220.3041999999996</v>
      </c>
      <c r="C7" s="144">
        <v>4684</v>
      </c>
      <c r="D7" s="144">
        <v>33353</v>
      </c>
      <c r="E7" s="142">
        <v>97.378432880813278</v>
      </c>
      <c r="F7" s="142">
        <v>105.17138082174502</v>
      </c>
      <c r="I7" s="198"/>
    </row>
    <row r="8" spans="1:9" s="119" customFormat="1" ht="22.5" customHeight="1">
      <c r="A8" s="146" t="s">
        <v>30</v>
      </c>
      <c r="B8" s="147">
        <v>34696.415000000001</v>
      </c>
      <c r="C8" s="147">
        <v>39116</v>
      </c>
      <c r="D8" s="147">
        <v>284464</v>
      </c>
      <c r="E8" s="195">
        <v>97.059144640854385</v>
      </c>
      <c r="F8" s="195">
        <v>104.49975203423764</v>
      </c>
      <c r="I8" s="198"/>
    </row>
    <row r="9" spans="1:9" s="119" customFormat="1" ht="36" customHeight="1">
      <c r="A9" s="210" t="s">
        <v>223</v>
      </c>
      <c r="B9" s="148">
        <v>313</v>
      </c>
      <c r="C9" s="148">
        <v>344</v>
      </c>
      <c r="D9" s="148">
        <v>2369</v>
      </c>
      <c r="E9" s="196">
        <v>101.77514792899409</v>
      </c>
      <c r="F9" s="196">
        <v>105.94812164579605</v>
      </c>
      <c r="I9" s="198"/>
    </row>
    <row r="10" spans="1:9" ht="20.100000000000001" customHeight="1"/>
    <row r="11" spans="1:9" ht="20.100000000000001" customHeight="1"/>
    <row r="12" spans="1:9" ht="20.100000000000001" customHeight="1"/>
    <row r="13" spans="1:9" ht="20.100000000000001" customHeight="1"/>
    <row r="14" spans="1:9" ht="20.100000000000001" customHeight="1"/>
    <row r="15" spans="1:9" ht="20.100000000000001" customHeight="1"/>
    <row r="16" spans="1:9"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K11" sqref="K11"/>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75" t="s">
        <v>199</v>
      </c>
      <c r="B1" s="275"/>
      <c r="C1" s="275"/>
      <c r="D1" s="275"/>
      <c r="E1" s="275"/>
      <c r="F1" s="275"/>
    </row>
    <row r="2" spans="1:8" ht="19.5" customHeight="1">
      <c r="A2" s="282" t="s">
        <v>222</v>
      </c>
      <c r="B2" s="282"/>
      <c r="C2" s="282"/>
    </row>
    <row r="3" spans="1:8" ht="23.25" customHeight="1">
      <c r="A3" s="21"/>
      <c r="B3" s="21"/>
      <c r="C3" s="21"/>
      <c r="D3" s="21"/>
      <c r="E3" s="21"/>
      <c r="G3" s="281" t="s">
        <v>81</v>
      </c>
      <c r="H3" s="281"/>
    </row>
    <row r="4" spans="1:8" ht="24" customHeight="1">
      <c r="A4" s="65"/>
      <c r="B4" s="22"/>
      <c r="C4" s="66"/>
      <c r="D4" s="278" t="s">
        <v>19</v>
      </c>
      <c r="E4" s="278"/>
      <c r="F4" s="278"/>
      <c r="G4" s="278"/>
      <c r="H4" s="279" t="s">
        <v>188</v>
      </c>
    </row>
    <row r="5" spans="1:8" ht="62.25" customHeight="1">
      <c r="A5" s="67"/>
      <c r="B5" s="21"/>
      <c r="C5" s="68"/>
      <c r="D5" s="182" t="s">
        <v>213</v>
      </c>
      <c r="E5" s="183" t="s">
        <v>189</v>
      </c>
      <c r="F5" s="182" t="s">
        <v>190</v>
      </c>
      <c r="G5" s="183" t="s">
        <v>191</v>
      </c>
      <c r="H5" s="280"/>
    </row>
    <row r="6" spans="1:8" ht="21" customHeight="1">
      <c r="A6" s="69" t="s">
        <v>20</v>
      </c>
      <c r="B6" s="70"/>
      <c r="C6" s="70"/>
      <c r="D6" s="179">
        <v>109.16</v>
      </c>
      <c r="E6" s="179">
        <v>102.34</v>
      </c>
      <c r="F6" s="179">
        <v>101.66</v>
      </c>
      <c r="G6" s="179">
        <v>100.07</v>
      </c>
      <c r="H6" s="179">
        <v>102.48</v>
      </c>
    </row>
    <row r="7" spans="1:8" ht="21" customHeight="1">
      <c r="A7" s="184"/>
      <c r="B7" s="76" t="s">
        <v>6</v>
      </c>
      <c r="C7" s="71"/>
      <c r="D7" s="180">
        <v>102.56</v>
      </c>
      <c r="E7" s="180">
        <v>100.06</v>
      </c>
      <c r="F7" s="180">
        <v>100.7</v>
      </c>
      <c r="G7" s="180">
        <v>99.96</v>
      </c>
      <c r="H7" s="180">
        <v>102.33</v>
      </c>
    </row>
    <row r="8" spans="1:8" ht="15.75" customHeight="1">
      <c r="A8" s="184"/>
      <c r="B8" s="185" t="s">
        <v>208</v>
      </c>
      <c r="C8" s="53"/>
      <c r="D8" s="53"/>
      <c r="E8" s="48"/>
      <c r="F8" s="53"/>
      <c r="G8" s="53"/>
      <c r="H8" s="199"/>
    </row>
    <row r="9" spans="1:8" ht="21" customHeight="1">
      <c r="A9" s="184"/>
      <c r="B9" s="186"/>
      <c r="C9" s="76" t="s">
        <v>7</v>
      </c>
      <c r="D9" s="180">
        <v>101.08</v>
      </c>
      <c r="E9" s="180">
        <v>97.67</v>
      </c>
      <c r="F9" s="180">
        <v>99.45</v>
      </c>
      <c r="G9" s="180">
        <v>99.14</v>
      </c>
      <c r="H9" s="180">
        <v>98.77</v>
      </c>
    </row>
    <row r="10" spans="1:8" ht="21" customHeight="1">
      <c r="A10" s="184"/>
      <c r="B10" s="187"/>
      <c r="C10" s="76" t="s">
        <v>8</v>
      </c>
      <c r="D10" s="180">
        <v>103.11</v>
      </c>
      <c r="E10" s="180">
        <v>102.14</v>
      </c>
      <c r="F10" s="180">
        <v>100.85</v>
      </c>
      <c r="G10" s="180">
        <v>100.1</v>
      </c>
      <c r="H10" s="180">
        <v>105.62</v>
      </c>
    </row>
    <row r="11" spans="1:8" ht="21" customHeight="1">
      <c r="A11" s="184"/>
      <c r="B11" s="187"/>
      <c r="C11" s="76" t="s">
        <v>9</v>
      </c>
      <c r="D11" s="180">
        <v>101.31</v>
      </c>
      <c r="E11" s="180">
        <v>102.24</v>
      </c>
      <c r="F11" s="180">
        <v>101.03</v>
      </c>
      <c r="G11" s="180">
        <v>100</v>
      </c>
      <c r="H11" s="180">
        <v>102.68</v>
      </c>
    </row>
    <row r="12" spans="1:8" ht="21" customHeight="1">
      <c r="A12" s="184"/>
      <c r="B12" s="76" t="s">
        <v>10</v>
      </c>
      <c r="C12" s="71"/>
      <c r="D12" s="180">
        <v>106.14</v>
      </c>
      <c r="E12" s="180">
        <v>101.26</v>
      </c>
      <c r="F12" s="180">
        <v>100.91</v>
      </c>
      <c r="G12" s="180">
        <v>100</v>
      </c>
      <c r="H12" s="180">
        <v>101.39</v>
      </c>
    </row>
    <row r="13" spans="1:8" ht="21" customHeight="1">
      <c r="A13" s="184"/>
      <c r="B13" s="76" t="s">
        <v>11</v>
      </c>
      <c r="C13" s="71"/>
      <c r="D13" s="180">
        <v>111.03</v>
      </c>
      <c r="E13" s="180">
        <v>101.58</v>
      </c>
      <c r="F13" s="180">
        <v>100.31</v>
      </c>
      <c r="G13" s="180">
        <v>99.69</v>
      </c>
      <c r="H13" s="180">
        <v>101.83</v>
      </c>
    </row>
    <row r="14" spans="1:8" ht="21" customHeight="1">
      <c r="A14" s="184"/>
      <c r="B14" s="76" t="s">
        <v>12</v>
      </c>
      <c r="C14" s="71"/>
      <c r="D14" s="180">
        <v>109.46</v>
      </c>
      <c r="E14" s="180">
        <v>103.83</v>
      </c>
      <c r="F14" s="180">
        <v>104.49</v>
      </c>
      <c r="G14" s="180">
        <v>100.4</v>
      </c>
      <c r="H14" s="180">
        <v>100.55</v>
      </c>
    </row>
    <row r="15" spans="1:8" ht="21" customHeight="1">
      <c r="A15" s="184"/>
      <c r="B15" s="76" t="s">
        <v>13</v>
      </c>
      <c r="C15" s="71"/>
      <c r="D15" s="180">
        <v>103.6</v>
      </c>
      <c r="E15" s="180">
        <v>100.7</v>
      </c>
      <c r="F15" s="180">
        <v>100.44</v>
      </c>
      <c r="G15" s="180">
        <v>100.04</v>
      </c>
      <c r="H15" s="180">
        <v>100.62</v>
      </c>
    </row>
    <row r="16" spans="1:8" ht="21" customHeight="1">
      <c r="A16" s="184"/>
      <c r="B16" s="76" t="s">
        <v>14</v>
      </c>
      <c r="C16" s="71"/>
      <c r="D16" s="180">
        <v>297.63</v>
      </c>
      <c r="E16" s="180">
        <v>108.28</v>
      </c>
      <c r="F16" s="180">
        <v>100.12</v>
      </c>
      <c r="G16" s="180">
        <v>100</v>
      </c>
      <c r="H16" s="180">
        <v>103.3</v>
      </c>
    </row>
    <row r="17" spans="1:8" ht="21" customHeight="1">
      <c r="A17" s="184"/>
      <c r="B17" s="276" t="s">
        <v>218</v>
      </c>
      <c r="C17" s="277"/>
      <c r="D17" s="180">
        <v>386.91</v>
      </c>
      <c r="E17" s="180">
        <v>110.23</v>
      </c>
      <c r="F17" s="180">
        <v>100</v>
      </c>
      <c r="G17" s="180">
        <v>100</v>
      </c>
      <c r="H17" s="180">
        <v>103.88</v>
      </c>
    </row>
    <row r="18" spans="1:8" ht="21" customHeight="1">
      <c r="A18" s="184"/>
      <c r="B18" s="76" t="s">
        <v>15</v>
      </c>
      <c r="C18" s="71"/>
      <c r="D18" s="180">
        <v>96</v>
      </c>
      <c r="E18" s="180">
        <v>102.85</v>
      </c>
      <c r="F18" s="180">
        <v>106.56</v>
      </c>
      <c r="G18" s="180">
        <v>100.32</v>
      </c>
      <c r="H18" s="180">
        <v>101</v>
      </c>
    </row>
    <row r="19" spans="1:8" ht="21" customHeight="1">
      <c r="A19" s="184"/>
      <c r="B19" s="76" t="s">
        <v>16</v>
      </c>
      <c r="C19" s="71"/>
      <c r="D19" s="180">
        <v>98.06</v>
      </c>
      <c r="E19" s="180">
        <v>100.24</v>
      </c>
      <c r="F19" s="180">
        <v>100.21</v>
      </c>
      <c r="G19" s="180">
        <v>100</v>
      </c>
      <c r="H19" s="180">
        <v>100.09</v>
      </c>
    </row>
    <row r="20" spans="1:8" ht="21" customHeight="1">
      <c r="A20" s="184"/>
      <c r="B20" s="76" t="s">
        <v>17</v>
      </c>
      <c r="C20" s="71"/>
      <c r="D20" s="180">
        <v>118.18</v>
      </c>
      <c r="E20" s="180">
        <v>110.8</v>
      </c>
      <c r="F20" s="180">
        <v>100.52</v>
      </c>
      <c r="G20" s="180">
        <v>100.52</v>
      </c>
      <c r="H20" s="180">
        <v>110.81</v>
      </c>
    </row>
    <row r="21" spans="1:8" ht="21" customHeight="1">
      <c r="A21" s="184"/>
      <c r="B21" s="276" t="s">
        <v>219</v>
      </c>
      <c r="C21" s="277"/>
      <c r="D21" s="180">
        <v>122.68</v>
      </c>
      <c r="E21" s="180">
        <v>112.11</v>
      </c>
      <c r="F21" s="180">
        <v>100.1</v>
      </c>
      <c r="G21" s="180">
        <v>100.1</v>
      </c>
      <c r="H21" s="180">
        <v>112.7</v>
      </c>
    </row>
    <row r="22" spans="1:8" ht="21" customHeight="1">
      <c r="A22" s="184"/>
      <c r="B22" s="76" t="s">
        <v>18</v>
      </c>
      <c r="C22" s="71"/>
      <c r="D22" s="180">
        <v>103.71</v>
      </c>
      <c r="E22" s="180">
        <v>99.38</v>
      </c>
      <c r="F22" s="180">
        <v>99.66</v>
      </c>
      <c r="G22" s="180">
        <v>100</v>
      </c>
      <c r="H22" s="180">
        <v>99.75</v>
      </c>
    </row>
    <row r="23" spans="1:8" ht="21" customHeight="1">
      <c r="A23" s="184"/>
      <c r="B23" s="76" t="s">
        <v>27</v>
      </c>
      <c r="C23" s="71"/>
      <c r="D23" s="180">
        <v>104.92</v>
      </c>
      <c r="E23" s="180">
        <v>101.36</v>
      </c>
      <c r="F23" s="180">
        <v>100.97</v>
      </c>
      <c r="G23" s="180">
        <v>100.39</v>
      </c>
      <c r="H23" s="180">
        <v>101.25</v>
      </c>
    </row>
    <row r="24" spans="1:8" ht="21" customHeight="1">
      <c r="A24" s="72" t="s">
        <v>42</v>
      </c>
      <c r="B24" s="73"/>
      <c r="C24" s="71"/>
      <c r="D24" s="188">
        <v>118.37</v>
      </c>
      <c r="E24" s="188">
        <v>109.74</v>
      </c>
      <c r="F24" s="188">
        <v>110.24</v>
      </c>
      <c r="G24" s="188">
        <v>105.56</v>
      </c>
      <c r="H24" s="188">
        <v>101.5</v>
      </c>
    </row>
    <row r="25" spans="1:8" ht="21" customHeight="1">
      <c r="A25" s="74" t="s">
        <v>43</v>
      </c>
      <c r="B25" s="75"/>
      <c r="C25" s="75"/>
      <c r="D25" s="181">
        <v>105.75</v>
      </c>
      <c r="E25" s="181">
        <v>100.94</v>
      </c>
      <c r="F25" s="181">
        <v>99.68</v>
      </c>
      <c r="G25" s="181">
        <v>100</v>
      </c>
      <c r="H25" s="181">
        <v>101.87</v>
      </c>
    </row>
    <row r="26" spans="1:8" ht="20.100000000000001" customHeight="1">
      <c r="A26" s="23"/>
      <c r="B26" s="26"/>
      <c r="C26" s="26"/>
      <c r="D26" s="24"/>
      <c r="E26" s="24"/>
      <c r="F26" s="24"/>
      <c r="G26" s="24"/>
      <c r="H26" s="25"/>
    </row>
    <row r="27" spans="1:8" ht="20.100000000000001" customHeight="1"/>
    <row r="28" spans="1:8" ht="20.100000000000001" customHeight="1"/>
    <row r="29" spans="1:8" ht="20.100000000000001" customHeight="1"/>
    <row r="30" spans="1:8" ht="20.100000000000001" customHeight="1"/>
  </sheetData>
  <mergeCells count="7">
    <mergeCell ref="A1:F1"/>
    <mergeCell ref="B17:C17"/>
    <mergeCell ref="B21:C21"/>
    <mergeCell ref="D4:G4"/>
    <mergeCell ref="H4:H5"/>
    <mergeCell ref="G3:H3"/>
    <mergeCell ref="A2:C2"/>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L31"/>
  <sheetViews>
    <sheetView workbookViewId="0">
      <selection activeCell="H1" sqref="H1:I1048576"/>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2.140625" style="3" hidden="1" customWidth="1"/>
    <col min="9" max="9" width="12.7109375" style="3" hidden="1" customWidth="1"/>
    <col min="10" max="16384" width="9.140625" style="3"/>
  </cols>
  <sheetData>
    <row r="1" spans="1:12" ht="24" customHeight="1">
      <c r="A1" s="286" t="s">
        <v>200</v>
      </c>
      <c r="B1" s="286"/>
      <c r="C1" s="286"/>
      <c r="D1" s="286"/>
      <c r="E1" s="286"/>
    </row>
    <row r="2" spans="1:12" ht="19.5" customHeight="1">
      <c r="A2" s="285" t="s">
        <v>222</v>
      </c>
      <c r="B2" s="285"/>
    </row>
    <row r="3" spans="1:12" ht="24.75" customHeight="1">
      <c r="A3" s="6"/>
      <c r="B3" s="6"/>
    </row>
    <row r="4" spans="1:12" ht="91.5" customHeight="1">
      <c r="A4" s="55"/>
      <c r="B4" s="64"/>
      <c r="C4" s="57" t="s">
        <v>181</v>
      </c>
      <c r="D4" s="5" t="s">
        <v>82</v>
      </c>
      <c r="E4" s="57" t="s">
        <v>209</v>
      </c>
      <c r="F4" s="5" t="s">
        <v>69</v>
      </c>
      <c r="G4" s="57" t="s">
        <v>72</v>
      </c>
      <c r="H4" s="57" t="s">
        <v>207</v>
      </c>
      <c r="I4" s="57" t="s">
        <v>210</v>
      </c>
    </row>
    <row r="5" spans="1:12" s="117" customFormat="1" ht="21.75" customHeight="1">
      <c r="A5" s="283" t="s">
        <v>0</v>
      </c>
      <c r="B5" s="284"/>
      <c r="C5" s="149">
        <f>+C6+C11+C16</f>
        <v>124013</v>
      </c>
      <c r="D5" s="149">
        <f>+D6+D11+D16</f>
        <v>16255.7</v>
      </c>
      <c r="E5" s="149">
        <f>+E6+E11+E16</f>
        <v>140268.70000000001</v>
      </c>
      <c r="F5" s="157">
        <f>+D5/H5*100</f>
        <v>98.864581122330762</v>
      </c>
      <c r="G5" s="157">
        <f>+E5/I5*100</f>
        <v>110.12189516301561</v>
      </c>
      <c r="H5" s="205">
        <f>+H6+H11+H16</f>
        <v>16442.39</v>
      </c>
      <c r="I5" s="205">
        <f>+I6+I11+I16</f>
        <v>127375.85</v>
      </c>
      <c r="L5" s="158"/>
    </row>
    <row r="6" spans="1:12" s="119" customFormat="1" ht="21.75" customHeight="1">
      <c r="A6" s="154" t="s">
        <v>44</v>
      </c>
      <c r="B6" s="133"/>
      <c r="C6" s="150">
        <f>+SUM(C7:C10)</f>
        <v>45476.600000000006</v>
      </c>
      <c r="D6" s="150">
        <f t="shared" ref="D6:E6" si="0">+SUM(D7:D10)</f>
        <v>6540.7</v>
      </c>
      <c r="E6" s="150">
        <f t="shared" si="0"/>
        <v>52017.3</v>
      </c>
      <c r="F6" s="142">
        <f t="shared" ref="F6:G7" si="1">+D6/H6*100</f>
        <v>103.47391518261824</v>
      </c>
      <c r="G6" s="142">
        <f t="shared" si="1"/>
        <v>114.74906438921408</v>
      </c>
      <c r="H6" s="167">
        <f>+H7</f>
        <v>6321.11</v>
      </c>
      <c r="I6" s="167">
        <f>+I7</f>
        <v>45331.350000000006</v>
      </c>
    </row>
    <row r="7" spans="1:12" s="119" customFormat="1" ht="21.75" customHeight="1">
      <c r="A7" s="121"/>
      <c r="B7" s="151" t="s">
        <v>56</v>
      </c>
      <c r="C7" s="150">
        <f>+E7-D7</f>
        <v>45476.600000000006</v>
      </c>
      <c r="D7" s="150">
        <v>6540.7</v>
      </c>
      <c r="E7" s="150">
        <v>52017.3</v>
      </c>
      <c r="F7" s="142">
        <f t="shared" si="1"/>
        <v>103.47391518261824</v>
      </c>
      <c r="G7" s="142">
        <f t="shared" si="1"/>
        <v>114.74906438921408</v>
      </c>
      <c r="H7" s="206">
        <v>6321.11</v>
      </c>
      <c r="I7" s="206">
        <v>45331.350000000006</v>
      </c>
    </row>
    <row r="8" spans="1:12" s="119" customFormat="1" ht="21.75" customHeight="1">
      <c r="A8" s="121"/>
      <c r="B8" s="151" t="s">
        <v>57</v>
      </c>
      <c r="C8" s="150"/>
      <c r="D8" s="150"/>
      <c r="E8" s="150"/>
      <c r="F8" s="142"/>
      <c r="G8" s="118"/>
      <c r="H8" s="167"/>
      <c r="I8" s="167"/>
    </row>
    <row r="9" spans="1:12" s="119" customFormat="1" ht="21.75" customHeight="1">
      <c r="A9" s="121"/>
      <c r="B9" s="151" t="s">
        <v>58</v>
      </c>
      <c r="C9" s="150"/>
      <c r="D9" s="150"/>
      <c r="E9" s="152"/>
      <c r="F9" s="142"/>
      <c r="G9" s="118"/>
      <c r="H9" s="167"/>
      <c r="I9" s="167"/>
    </row>
    <row r="10" spans="1:12" s="119" customFormat="1" ht="21.75" customHeight="1">
      <c r="A10" s="121"/>
      <c r="B10" s="151" t="s">
        <v>61</v>
      </c>
      <c r="C10" s="150"/>
      <c r="D10" s="150"/>
      <c r="E10" s="150"/>
      <c r="F10" s="142"/>
      <c r="G10" s="118"/>
      <c r="H10" s="167"/>
      <c r="I10" s="167"/>
    </row>
    <row r="11" spans="1:12" s="119" customFormat="1" ht="21.75" customHeight="1">
      <c r="A11" s="154" t="s">
        <v>45</v>
      </c>
      <c r="B11" s="133"/>
      <c r="C11" s="150">
        <f>+SUM(C12:C15)</f>
        <v>76394.399999999994</v>
      </c>
      <c r="D11" s="150">
        <f t="shared" ref="D11" si="2">+SUM(D12:D15)</f>
        <v>9518</v>
      </c>
      <c r="E11" s="150">
        <f>+SUM(E12:E15)</f>
        <v>85912.4</v>
      </c>
      <c r="F11" s="142">
        <f>+D11/H11*100</f>
        <v>97.467763341143311</v>
      </c>
      <c r="G11" s="142">
        <f>+E11/I11*100</f>
        <v>108.29407871931427</v>
      </c>
      <c r="H11" s="167">
        <f>+H12+H14</f>
        <v>9765.2800000000007</v>
      </c>
      <c r="I11" s="167">
        <f>+I12+I14</f>
        <v>79332.5</v>
      </c>
    </row>
    <row r="12" spans="1:12" s="119" customFormat="1" ht="21.75" customHeight="1">
      <c r="A12" s="155"/>
      <c r="B12" s="151" t="s">
        <v>56</v>
      </c>
      <c r="C12" s="150">
        <f>+E12-D12</f>
        <v>76166.399999999994</v>
      </c>
      <c r="D12" s="150">
        <v>9500</v>
      </c>
      <c r="E12" s="150">
        <v>85666.4</v>
      </c>
      <c r="F12" s="142">
        <f t="shared" ref="F12:F17" si="3">+D12/H12*100</f>
        <v>97.283436829256303</v>
      </c>
      <c r="G12" s="142">
        <f t="shared" ref="G12" si="4">+E12/I12*100</f>
        <v>107.98399142848139</v>
      </c>
      <c r="H12" s="167">
        <v>9765.2800000000007</v>
      </c>
      <c r="I12" s="167">
        <v>79332.5</v>
      </c>
    </row>
    <row r="13" spans="1:12" s="119" customFormat="1" ht="21.75" customHeight="1">
      <c r="A13" s="155"/>
      <c r="B13" s="151" t="s">
        <v>57</v>
      </c>
      <c r="C13" s="150"/>
      <c r="D13" s="150"/>
      <c r="E13" s="150"/>
      <c r="F13" s="142"/>
      <c r="G13" s="142"/>
      <c r="H13" s="167"/>
      <c r="I13" s="167"/>
    </row>
    <row r="14" spans="1:12" s="119" customFormat="1" ht="21.75" customHeight="1">
      <c r="A14" s="155"/>
      <c r="B14" s="151" t="s">
        <v>58</v>
      </c>
      <c r="C14" s="150">
        <f t="shared" ref="C14" si="5">+E14-D14</f>
        <v>228</v>
      </c>
      <c r="D14" s="150">
        <v>18</v>
      </c>
      <c r="E14" s="150">
        <v>246</v>
      </c>
      <c r="F14" s="142"/>
      <c r="G14" s="142"/>
      <c r="H14" s="167"/>
      <c r="I14" s="167"/>
    </row>
    <row r="15" spans="1:12" s="119" customFormat="1" ht="21.75" customHeight="1">
      <c r="A15" s="155"/>
      <c r="B15" s="151" t="s">
        <v>61</v>
      </c>
      <c r="C15" s="150"/>
      <c r="D15" s="150"/>
      <c r="E15" s="150"/>
      <c r="F15" s="142"/>
      <c r="G15" s="142"/>
      <c r="H15" s="167"/>
      <c r="I15" s="167"/>
    </row>
    <row r="16" spans="1:12" s="119" customFormat="1" ht="21.75" customHeight="1">
      <c r="A16" s="154" t="s">
        <v>46</v>
      </c>
      <c r="B16" s="133"/>
      <c r="C16" s="150">
        <f>+SUM(C17:C19)</f>
        <v>2142</v>
      </c>
      <c r="D16" s="150">
        <f t="shared" ref="D16:E16" si="6">+SUM(D17:D19)</f>
        <v>197</v>
      </c>
      <c r="E16" s="150">
        <f t="shared" si="6"/>
        <v>2339</v>
      </c>
      <c r="F16" s="142">
        <f t="shared" si="3"/>
        <v>55.337078651685388</v>
      </c>
      <c r="G16" s="142">
        <f>+E16/I16*100</f>
        <v>86.246312684365776</v>
      </c>
      <c r="H16" s="167">
        <f>+H17</f>
        <v>356</v>
      </c>
      <c r="I16" s="167">
        <f>+I17</f>
        <v>2712</v>
      </c>
    </row>
    <row r="17" spans="1:9" s="119" customFormat="1" ht="21.75" customHeight="1">
      <c r="A17" s="121"/>
      <c r="B17" s="140" t="s">
        <v>59</v>
      </c>
      <c r="C17" s="150">
        <f>+E17-D17</f>
        <v>2142</v>
      </c>
      <c r="D17" s="150">
        <v>197</v>
      </c>
      <c r="E17" s="150">
        <v>2339</v>
      </c>
      <c r="F17" s="142">
        <f t="shared" si="3"/>
        <v>55.337078651685388</v>
      </c>
      <c r="G17" s="142">
        <f>+E17/I17*100</f>
        <v>86.246312684365776</v>
      </c>
      <c r="H17" s="167">
        <v>356</v>
      </c>
      <c r="I17" s="167">
        <v>2712</v>
      </c>
    </row>
    <row r="18" spans="1:9" s="119" customFormat="1" ht="21.75" customHeight="1">
      <c r="A18" s="121"/>
      <c r="B18" s="140" t="s">
        <v>60</v>
      </c>
      <c r="C18" s="150"/>
      <c r="D18" s="150"/>
      <c r="E18" s="150"/>
      <c r="F18" s="142"/>
      <c r="G18" s="118"/>
      <c r="H18" s="167"/>
      <c r="I18" s="167"/>
    </row>
    <row r="19" spans="1:9" s="119" customFormat="1" ht="21.75" customHeight="1">
      <c r="A19" s="156"/>
      <c r="B19" s="153" t="s">
        <v>25</v>
      </c>
      <c r="C19" s="122"/>
      <c r="D19" s="122"/>
      <c r="E19" s="122"/>
      <c r="F19" s="122"/>
      <c r="G19" s="122"/>
      <c r="H19" s="167"/>
      <c r="I19" s="167"/>
    </row>
    <row r="20" spans="1:9" ht="20.100000000000001" customHeight="1"/>
    <row r="21" spans="1:9" ht="20.100000000000001" customHeight="1"/>
    <row r="22" spans="1:9" ht="20.100000000000001" customHeight="1"/>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row r="31" spans="1:9" ht="20.100000000000001" customHeight="1"/>
  </sheetData>
  <mergeCells count="3">
    <mergeCell ref="A5:B5"/>
    <mergeCell ref="A2:B2"/>
    <mergeCell ref="A1:E1"/>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G16"/>
  <sheetViews>
    <sheetView topLeftCell="A2" workbookViewId="0">
      <selection activeCell="C6" sqref="C6"/>
    </sheetView>
  </sheetViews>
  <sheetFormatPr defaultColWidth="9.140625" defaultRowHeight="15.75"/>
  <cols>
    <col min="1" max="1" width="4" style="3" customWidth="1"/>
    <col min="2" max="2" width="21.140625" style="3" customWidth="1"/>
    <col min="3" max="3" width="11.85546875" style="3" customWidth="1"/>
    <col min="4" max="4" width="11.42578125" style="3" customWidth="1"/>
    <col min="5" max="5" width="13.140625" style="3" customWidth="1"/>
    <col min="6" max="6" width="12.28515625" style="3" customWidth="1"/>
    <col min="7" max="7" width="12.85546875" style="3" customWidth="1"/>
    <col min="8" max="16384" width="9.140625" style="3"/>
  </cols>
  <sheetData>
    <row r="1" spans="1:7" ht="24" customHeight="1">
      <c r="A1" s="291" t="s">
        <v>201</v>
      </c>
      <c r="B1" s="291"/>
      <c r="C1" s="291"/>
      <c r="D1" s="27"/>
      <c r="E1" s="27"/>
      <c r="F1" s="27"/>
      <c r="G1" s="27"/>
    </row>
    <row r="2" spans="1:7" ht="19.5" customHeight="1">
      <c r="A2" s="282" t="s">
        <v>222</v>
      </c>
      <c r="B2" s="282"/>
      <c r="C2" s="28"/>
      <c r="D2" s="28"/>
      <c r="E2" s="28"/>
      <c r="F2" s="28"/>
      <c r="G2" s="28"/>
    </row>
    <row r="3" spans="1:7" ht="24" customHeight="1">
      <c r="A3" s="28"/>
      <c r="B3" s="28"/>
      <c r="C3" s="28"/>
      <c r="D3" s="28"/>
      <c r="E3" s="28"/>
      <c r="F3" s="28"/>
      <c r="G3" s="28"/>
    </row>
    <row r="4" spans="1:7" ht="104.25" customHeight="1">
      <c r="A4" s="62"/>
      <c r="B4" s="63"/>
      <c r="C4" s="5" t="s">
        <v>64</v>
      </c>
      <c r="D4" s="57" t="s">
        <v>32</v>
      </c>
      <c r="E4" s="5" t="s">
        <v>74</v>
      </c>
      <c r="F4" s="57" t="s">
        <v>65</v>
      </c>
      <c r="G4" s="57" t="s">
        <v>72</v>
      </c>
    </row>
    <row r="5" spans="1:7" s="117" customFormat="1" ht="37.5" customHeight="1">
      <c r="A5" s="289" t="s">
        <v>183</v>
      </c>
      <c r="B5" s="290"/>
      <c r="C5" s="159">
        <f>+E5-D5</f>
        <v>802.7</v>
      </c>
      <c r="D5" s="159">
        <f>+D6</f>
        <v>115.3</v>
      </c>
      <c r="E5" s="160">
        <f>+E6</f>
        <v>918</v>
      </c>
      <c r="F5" s="123">
        <v>103.52</v>
      </c>
      <c r="G5" s="123">
        <f>+G6</f>
        <v>114.96</v>
      </c>
    </row>
    <row r="6" spans="1:7" s="119" customFormat="1" ht="23.25" customHeight="1">
      <c r="A6" s="161"/>
      <c r="B6" s="151" t="s">
        <v>56</v>
      </c>
      <c r="C6" s="162">
        <f>+E6-D6</f>
        <v>802.7</v>
      </c>
      <c r="D6" s="162">
        <v>115.3</v>
      </c>
      <c r="E6" s="162">
        <v>918</v>
      </c>
      <c r="F6" s="124">
        <v>103.52</v>
      </c>
      <c r="G6" s="124">
        <v>114.96</v>
      </c>
    </row>
    <row r="7" spans="1:7" s="119" customFormat="1" ht="23.25" customHeight="1">
      <c r="A7" s="163"/>
      <c r="B7" s="151" t="s">
        <v>57</v>
      </c>
      <c r="C7" s="162"/>
      <c r="D7" s="162"/>
      <c r="E7" s="164"/>
      <c r="F7" s="124"/>
      <c r="G7" s="124"/>
    </row>
    <row r="8" spans="1:7" s="119" customFormat="1" ht="23.25" customHeight="1">
      <c r="A8" s="163"/>
      <c r="B8" s="151" t="s">
        <v>58</v>
      </c>
      <c r="C8" s="162"/>
      <c r="D8" s="162"/>
      <c r="E8" s="164"/>
      <c r="F8" s="124"/>
      <c r="G8" s="124"/>
    </row>
    <row r="9" spans="1:7" s="119" customFormat="1" ht="23.25" customHeight="1">
      <c r="A9" s="163"/>
      <c r="B9" s="151" t="s">
        <v>61</v>
      </c>
      <c r="C9" s="162"/>
      <c r="D9" s="162"/>
      <c r="E9" s="164"/>
      <c r="F9" s="124"/>
      <c r="G9" s="124"/>
    </row>
    <row r="10" spans="1:7" s="117" customFormat="1" ht="34.5" customHeight="1">
      <c r="A10" s="287" t="s">
        <v>185</v>
      </c>
      <c r="B10" s="288"/>
      <c r="C10" s="165">
        <f>+C11</f>
        <v>57795.25</v>
      </c>
      <c r="D10" s="262">
        <f>+D11</f>
        <v>8281.31</v>
      </c>
      <c r="E10" s="165">
        <f>+E11</f>
        <v>66076.56</v>
      </c>
      <c r="F10" s="125">
        <v>113.93</v>
      </c>
      <c r="G10" s="125">
        <f>+G11</f>
        <v>126.99</v>
      </c>
    </row>
    <row r="11" spans="1:7" s="119" customFormat="1" ht="21.75" customHeight="1">
      <c r="A11" s="121"/>
      <c r="B11" s="151" t="s">
        <v>56</v>
      </c>
      <c r="C11" s="166">
        <f>+E11-D11</f>
        <v>57795.25</v>
      </c>
      <c r="D11" s="261">
        <v>8281.31</v>
      </c>
      <c r="E11" s="166">
        <v>66076.56</v>
      </c>
      <c r="F11" s="124">
        <v>113.93</v>
      </c>
      <c r="G11" s="124">
        <v>126.99</v>
      </c>
    </row>
    <row r="12" spans="1:7" s="119" customFormat="1" ht="21.75" customHeight="1">
      <c r="A12" s="121"/>
      <c r="B12" s="151" t="s">
        <v>57</v>
      </c>
      <c r="C12" s="118"/>
      <c r="D12" s="118"/>
      <c r="E12" s="118"/>
      <c r="F12" s="124"/>
      <c r="G12" s="124"/>
    </row>
    <row r="13" spans="1:7" s="119" customFormat="1" ht="21.75" customHeight="1">
      <c r="A13" s="121"/>
      <c r="B13" s="151" t="s">
        <v>58</v>
      </c>
      <c r="C13" s="118"/>
      <c r="D13" s="118"/>
      <c r="E13" s="118"/>
      <c r="F13" s="124"/>
      <c r="G13" s="124"/>
    </row>
    <row r="14" spans="1:7" s="119" customFormat="1" ht="21.75" customHeight="1">
      <c r="A14" s="156"/>
      <c r="B14" s="168" t="s">
        <v>61</v>
      </c>
      <c r="C14" s="122"/>
      <c r="D14" s="122"/>
      <c r="E14" s="122"/>
      <c r="F14" s="169"/>
      <c r="G14" s="169"/>
    </row>
    <row r="15" spans="1:7" ht="18" customHeight="1">
      <c r="A15" s="31"/>
      <c r="B15" s="8"/>
      <c r="C15" s="32"/>
      <c r="D15" s="32"/>
      <c r="E15" s="33"/>
      <c r="F15" s="30"/>
      <c r="G15" s="30"/>
    </row>
    <row r="16" spans="1:7" ht="18" customHeight="1">
      <c r="A16" s="31"/>
      <c r="B16" s="8"/>
      <c r="C16" s="32"/>
      <c r="D16" s="32"/>
      <c r="E16" s="33"/>
      <c r="F16" s="30"/>
      <c r="G16" s="30"/>
    </row>
  </sheetData>
  <mergeCells count="4">
    <mergeCell ref="A10:B10"/>
    <mergeCell ref="A5:B5"/>
    <mergeCell ref="A2:B2"/>
    <mergeCell ref="A1:C1"/>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vt:lpstr>
      <vt:lpstr>SPCN</vt:lpstr>
      <vt:lpstr>Vốn đầu tư</vt:lpstr>
      <vt:lpstr>DT bán lẻ</vt:lpstr>
      <vt:lpstr>DT lưu trú, ăn uống</vt:lpstr>
      <vt:lpstr>CPI </vt:lpstr>
      <vt:lpstr>DT vận tải</vt:lpstr>
      <vt:lpstr>VT hành khách</vt:lpstr>
      <vt:lpstr>VT hàng hóa</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2019-07-23T02:11:03Z</cp:lastPrinted>
  <dcterms:created xsi:type="dcterms:W3CDTF">2012-04-04T08:13:05Z</dcterms:created>
  <dcterms:modified xsi:type="dcterms:W3CDTF">2019-07-24T08:08:56Z</dcterms:modified>
</cp:coreProperties>
</file>