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11640" tabRatio="774" activeTab="7"/>
  </bookViews>
  <sheets>
    <sheet name="SX NN" sheetId="12" r:id="rId1"/>
    <sheet name="IIP" sheetId="19" r:id="rId2"/>
    <sheet name="SPCN" sheetId="21" r:id="rId3"/>
    <sheet name="Vốn đầu tư" sheetId="9" r:id="rId4"/>
    <sheet name="DT bán lẻ" sheetId="20" r:id="rId5"/>
    <sheet name="DT lưu trú, ăn uống" sheetId="24" r:id="rId6"/>
    <sheet name="CPI " sheetId="43" r:id="rId7"/>
    <sheet name="DT vận tải" sheetId="44" r:id="rId8"/>
    <sheet name="VT hành khách" sheetId="45" r:id="rId9"/>
    <sheet name="VT hàng hóa" sheetId="46" r:id="rId10"/>
    <sheet name="TT-AT XH" sheetId="50" r:id="rId11"/>
  </sheets>
  <calcPr calcId="124519"/>
</workbook>
</file>

<file path=xl/calcChain.xml><?xml version="1.0" encoding="utf-8"?>
<calcChain xmlns="http://schemas.openxmlformats.org/spreadsheetml/2006/main">
  <c r="D22" i="50"/>
  <c r="D19"/>
  <c r="H15"/>
  <c r="H11"/>
  <c r="H7"/>
  <c r="D15"/>
  <c r="D11"/>
  <c r="D7"/>
  <c r="E7" i="12" l="1"/>
  <c r="E17"/>
  <c r="E14" l="1"/>
  <c r="E12"/>
  <c r="E11"/>
  <c r="C6" i="21" l="1"/>
  <c r="G10" i="46" l="1"/>
  <c r="G5"/>
  <c r="F11" i="45"/>
  <c r="E13" i="12" l="1"/>
  <c r="E9"/>
  <c r="D8" i="20" l="1"/>
  <c r="E23" i="12" l="1"/>
  <c r="H16" i="44" l="1"/>
  <c r="I16"/>
  <c r="G17"/>
  <c r="F17"/>
  <c r="C17"/>
  <c r="B8" i="24"/>
  <c r="C8"/>
  <c r="D8"/>
  <c r="G14" i="50" l="1"/>
  <c r="G10"/>
  <c r="C14"/>
  <c r="C10"/>
  <c r="G6"/>
  <c r="C6"/>
  <c r="E14" l="1"/>
  <c r="E10"/>
  <c r="E6"/>
  <c r="H14"/>
  <c r="H10"/>
  <c r="H6"/>
  <c r="D10"/>
  <c r="D6"/>
  <c r="D14"/>
  <c r="F22"/>
  <c r="F14" l="1"/>
  <c r="F10"/>
  <c r="F6"/>
  <c r="F19"/>
  <c r="E11"/>
  <c r="E15"/>
  <c r="E7"/>
  <c r="F7"/>
  <c r="F15"/>
  <c r="F11"/>
  <c r="I11" i="44" l="1"/>
  <c r="H5" i="46" l="1"/>
  <c r="G12" i="44"/>
  <c r="G7"/>
  <c r="I6"/>
  <c r="I5" l="1"/>
  <c r="H11"/>
  <c r="F7"/>
  <c r="G10" i="45" l="1"/>
  <c r="G5"/>
  <c r="E8" i="24"/>
  <c r="C8" i="20"/>
  <c r="F11" i="46"/>
  <c r="F6"/>
  <c r="H10"/>
  <c r="D10"/>
  <c r="E10"/>
  <c r="C13"/>
  <c r="C11"/>
  <c r="D5"/>
  <c r="F5" s="1"/>
  <c r="E5"/>
  <c r="C8"/>
  <c r="C6"/>
  <c r="H10" i="45"/>
  <c r="H5"/>
  <c r="F6"/>
  <c r="E10"/>
  <c r="D10"/>
  <c r="C11"/>
  <c r="C10" s="1"/>
  <c r="C6"/>
  <c r="E5"/>
  <c r="D5"/>
  <c r="F12" i="44"/>
  <c r="H6"/>
  <c r="D16"/>
  <c r="E16"/>
  <c r="G16" s="1"/>
  <c r="D11"/>
  <c r="F11" s="1"/>
  <c r="E11"/>
  <c r="G11" s="1"/>
  <c r="D6"/>
  <c r="E6"/>
  <c r="G6" s="1"/>
  <c r="C16"/>
  <c r="C14"/>
  <c r="C12"/>
  <c r="C7"/>
  <c r="C6" s="1"/>
  <c r="F8" i="24"/>
  <c r="E8" i="20"/>
  <c r="C7" i="21"/>
  <c r="C8"/>
  <c r="C9"/>
  <c r="C10"/>
  <c r="C11"/>
  <c r="C12"/>
  <c r="C13"/>
  <c r="C14"/>
  <c r="C15"/>
  <c r="C16"/>
  <c r="C17"/>
  <c r="C18"/>
  <c r="C19"/>
  <c r="C20"/>
  <c r="C21"/>
  <c r="C22"/>
  <c r="C5"/>
  <c r="E32" i="12"/>
  <c r="E33"/>
  <c r="E26"/>
  <c r="E27"/>
  <c r="E28"/>
  <c r="E29"/>
  <c r="E30"/>
  <c r="F10" i="45" l="1"/>
  <c r="H5" i="44"/>
  <c r="F10" i="46"/>
  <c r="C10"/>
  <c r="D5" i="44"/>
  <c r="C5" i="46"/>
  <c r="F5" i="45"/>
  <c r="F16" i="44"/>
  <c r="F6"/>
  <c r="C11"/>
  <c r="C5" s="1"/>
  <c r="C5" i="45"/>
  <c r="E5" i="44"/>
  <c r="G5" s="1"/>
  <c r="F5" l="1"/>
</calcChain>
</file>

<file path=xl/sharedStrings.xml><?xml version="1.0" encoding="utf-8"?>
<sst xmlns="http://schemas.openxmlformats.org/spreadsheetml/2006/main" count="305" uniqueCount="230">
  <si>
    <t>Tổng số</t>
  </si>
  <si>
    <t>TỔNG SỐ</t>
  </si>
  <si>
    <t xml:space="preserve">Tổng số </t>
  </si>
  <si>
    <t>Phân theo loại hình kinh tế</t>
  </si>
  <si>
    <t>Nhà nước</t>
  </si>
  <si>
    <t>Ngoài Nhà nước</t>
  </si>
  <si>
    <t>Ngô</t>
  </si>
  <si>
    <t>Đơn vị tính: %</t>
  </si>
  <si>
    <t>Khu vực có vốn đầu tư nước ngoài</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</si>
  <si>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</si>
  <si>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</si>
  <si>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</si>
  <si>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</si>
  <si>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</si>
  <si>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</si>
  <si>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</si>
  <si>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</si>
  <si>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</si>
  <si>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</si>
  <si>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</si>
  <si>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</si>
  <si>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</si>
  <si>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</si>
  <si>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</si>
  <si>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</si>
  <si>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 xml:space="preserve">Phân theo ngành kinh tế </t>
  </si>
  <si>
    <t>Đồ dùng, dụng cụ trang thiết bị gia đình</t>
  </si>
  <si>
    <t>Lương thực, thực phẩm</t>
  </si>
  <si>
    <t>Hàng may mặc</t>
  </si>
  <si>
    <t xml:space="preserve">Nhà nước </t>
  </si>
  <si>
    <t xml:space="preserve">Ngoài Nhà nước </t>
  </si>
  <si>
    <t>Hoạt động khác</t>
  </si>
  <si>
    <t>Khai khoáng</t>
  </si>
  <si>
    <t>Hàng hóa và dịch vụ khác</t>
  </si>
  <si>
    <t>Sản lượng thu hoạch các loại cây trồng (Tấn)</t>
  </si>
  <si>
    <t xml:space="preserve">Dịch vụ lưu trú </t>
  </si>
  <si>
    <t>Dịch vụ ăn uống</t>
  </si>
  <si>
    <t>Kỳ
báo cáo
 so với
 kỳ trước
(%)</t>
  </si>
  <si>
    <t xml:space="preserve">Ước tính
 kỳ báo cáo </t>
  </si>
  <si>
    <t>Diện tích gieo trồng cây hàng năm (Ha)</t>
  </si>
  <si>
    <t>Các loại cây khác (Ha)</t>
  </si>
  <si>
    <t>Toàn ngành công nghiệp</t>
  </si>
  <si>
    <t>Đơn vị 
tính</t>
  </si>
  <si>
    <t>Thực hiện 
từ đầu năm 
đến kỳ trước
kỳ báo cáo</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</si>
  <si>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</si>
  <si>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</si>
  <si>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</si>
  <si>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</si>
  <si>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</si>
  <si>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</si>
  <si>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</si>
  <si>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</si>
  <si>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</si>
  <si>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</si>
  <si>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</si>
  <si>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</si>
  <si>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</si>
  <si>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</si>
  <si>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</si>
  <si>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</si>
  <si>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</si>
  <si>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</si>
  <si>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</si>
  <si>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</si>
  <si>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</si>
  <si>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Bốc xếp</t>
  </si>
  <si>
    <t>Kho bãi</t>
  </si>
  <si>
    <t>Đường hàng không</t>
  </si>
  <si>
    <t>Kỳ báo cáo 
so với cùng kỳ
năm trước (%)</t>
  </si>
  <si>
    <t>Sơ bộ kỳ 
báo cáo</t>
  </si>
  <si>
    <t xml:space="preserve">Thực hiện từ đầu năm đến
 kỳ trước kỳ báo cáo </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</si>
  <si>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</si>
  <si>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</si>
  <si>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</si>
  <si>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</si>
  <si>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</si>
  <si>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</si>
  <si>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</si>
  <si>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</si>
  <si>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</si>
  <si>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</si>
  <si>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</si>
  <si>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</si>
  <si>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</si>
  <si>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</si>
  <si>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</si>
  <si>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t>Kỳ báo cáo
so với
cùng kỳ
năm trước
(%)</t>
  </si>
  <si>
    <r>
      <t>Đơn vị tính:</t>
    </r>
    <r>
      <rPr>
        <b/>
        <i/>
        <sz val="12"/>
        <rFont val="Times New Roman"/>
        <family val="1"/>
      </rPr>
      <t xml:space="preserve"> </t>
    </r>
    <r>
      <rPr>
        <sz val="12"/>
        <rFont val="Times New Roman"/>
        <family val="1"/>
      </rPr>
      <t>%</t>
    </r>
  </si>
  <si>
    <t>Ước tính
kỳ báo cáo
(Triệu đồng)</t>
  </si>
  <si>
    <t>Thực hiện
cùng kỳ
năm trước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</si>
  <si>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</si>
  <si>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</si>
  <si>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</si>
  <si>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</si>
  <si>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</si>
  <si>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</si>
  <si>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</si>
  <si>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</si>
  <si>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</si>
  <si>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</si>
  <si>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</si>
  <si>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</si>
  <si>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</si>
  <si>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</si>
  <si>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</si>
  <si>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</si>
  <si>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</si>
  <si>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</si>
  <si>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</si>
  <si>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</si>
  <si>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</si>
  <si>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</si>
  <si>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</si>
  <si>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</si>
  <si>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</si>
  <si>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</si>
  <si>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</si>
  <si>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</si>
  <si>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</si>
  <si>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thuốc, hoá dược và dược liệu</t>
  </si>
  <si>
    <t>21</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</si>
  <si>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</si>
  <si>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</si>
  <si>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</si>
  <si>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</si>
  <si>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</si>
  <si>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</si>
  <si>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</si>
  <si>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</si>
  <si>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</si>
  <si>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</si>
  <si>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</si>
  <si>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</si>
  <si>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</si>
  <si>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</si>
  <si>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</si>
  <si>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</si>
  <si>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</si>
  <si>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</si>
  <si>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</si>
  <si>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</si>
  <si>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</si>
  <si>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</si>
  <si>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</si>
  <si>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</si>
  <si>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</si>
  <si>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</si>
  <si>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Dịch vụ sản xuất hoá dược và dược liệu</t>
  </si>
  <si>
    <t>Triệu đồng</t>
  </si>
  <si>
    <t>Cửa ra vào, cửa sổ, khung và ngưỡng cửa của cửa ra vào bằng plastic</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</si>
  <si>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</si>
  <si>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</si>
  <si>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</si>
  <si>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</si>
  <si>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</si>
  <si>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</si>
  <si>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</si>
  <si>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</si>
  <si>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</si>
  <si>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</si>
  <si>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</si>
  <si>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</si>
  <si>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</si>
  <si>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</si>
  <si>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</si>
  <si>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</si>
  <si>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</si>
  <si>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</si>
  <si>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</si>
  <si>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</si>
  <si>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</si>
  <si>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</si>
  <si>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</si>
  <si>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</si>
  <si>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</si>
  <si>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</si>
  <si>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</si>
  <si>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</si>
  <si>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</si>
  <si>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</si>
  <si>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</si>
  <si>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</si>
  <si>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</si>
  <si>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</si>
  <si>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</si>
  <si>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Kỳ báo cáo so với 
kỳ trước 
(%)</t>
  </si>
  <si>
    <t>Dịch vụ lữ hành và hoạt động hỗ trợ du lịch</t>
  </si>
  <si>
    <t>Cộng dồn từ từ đầu năm
đến cuối kỳ
báo cáo
(Triệu đồng)</t>
  </si>
  <si>
    <t>Thực hiện
 từ đầu năm 
đến kỳ trước
 kỳ báo cáo (Triệu đồng)</t>
  </si>
  <si>
    <t>Tháng cùng kỳ</t>
  </si>
  <si>
    <t>Vận chuyển hành khách (Nghìn hành khách)</t>
  </si>
  <si>
    <t>Luân chuyển hàng hóa (1000 tấn.km)</t>
  </si>
  <si>
    <t>Luân chuyển hành khách (Nghìn HK.Km)</t>
  </si>
  <si>
    <t>Vận chuyển hàng hóa        (1000 tấn)</t>
  </si>
  <si>
    <t>Cộng dồn cùng kỳ</t>
  </si>
  <si>
    <t>Chỉ số giá bình quân kỳ báo cáo so với cùng kỳ năm trước</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</si>
  <si>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</si>
  <si>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</si>
  <si>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</si>
  <si>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</si>
  <si>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</si>
  <si>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</si>
  <si>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</si>
  <si>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</si>
  <si>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</si>
  <si>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</si>
  <si>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</si>
  <si>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</si>
  <si>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9. Vận tải hành khách của địa phương</t>
  </si>
  <si>
    <t>10. Vận tải hàng hóa của địa phương</t>
  </si>
  <si>
    <t>11. Trật tự, an toàn xã hội</t>
  </si>
  <si>
    <t>Lúa</t>
  </si>
  <si>
    <t>Lúa đông xuân</t>
  </si>
  <si>
    <t>Mía</t>
  </si>
  <si>
    <t xml:space="preserve">Tháng cùng kỳ </t>
  </si>
  <si>
    <t>Trong đó:</t>
  </si>
  <si>
    <t>Cộng dồn từ đầu năm đến cuối kỳ báo cáo (Triệu đồng)</t>
  </si>
  <si>
    <t>Cộng dồn</t>
  </si>
  <si>
    <t>Đậu tương</t>
  </si>
  <si>
    <t>Lạc</t>
  </si>
  <si>
    <t>Kỳ gốc 2014</t>
  </si>
  <si>
    <t>Cộng dồn từ
đầu năm đến
cuối kỳ báo cáo so với cùng
kỳ năm
trước (%)</t>
  </si>
  <si>
    <t>Lúa mùa</t>
  </si>
  <si>
    <t>Đậu các loại</t>
  </si>
  <si>
    <t>6. Doanh thu dịch vụ lưu trú và ăn uống</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</si>
  <si>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</si>
  <si>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</si>
  <si>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 xml:space="preserve">Kế hoạch
năm 2019
(Triệu
đồng) </t>
  </si>
  <si>
    <t>Chè (trà) nguyên chất (như: chè (trà) xanh, chè (trà) đen)</t>
  </si>
  <si>
    <t>Tháng 5 năm 2019</t>
  </si>
</sst>
</file>

<file path=xl/styles.xml><?xml version="1.0" encoding="utf-8"?>
<styleSheet xmlns="http://schemas.openxmlformats.org/spreadsheetml/2006/main">
  <numFmts count="7">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s>
  <fonts count="24">
    <font>
      <sz val="10"/>
      <name val="Arial"/>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sz val="14"/>
      <name val="Calibri"/>
      <family val="2"/>
    </font>
    <font>
      <b/>
      <sz val="11"/>
      <color rgb="FFFF0000"/>
      <name val="Times New Roman"/>
      <family val="1"/>
    </font>
    <font>
      <b/>
      <i/>
      <sz val="10"/>
      <name val="Times New Roman"/>
      <family val="1"/>
    </font>
  </fonts>
  <fills count="3">
    <fill>
      <patternFill patternType="none"/>
    </fill>
    <fill>
      <patternFill patternType="gray125"/>
    </fill>
    <fill>
      <patternFill patternType="solid">
        <fgColor indexed="2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15">
    <xf numFmtId="0" fontId="0" fillId="0" borderId="0"/>
    <xf numFmtId="165" fontId="3" fillId="0" borderId="0" applyFont="0" applyFill="0" applyBorder="0" applyAlignment="0" applyProtection="0"/>
    <xf numFmtId="0" fontId="9" fillId="2" borderId="0" applyNumberFormat="0"/>
    <xf numFmtId="0" fontId="3" fillId="0" borderId="0"/>
    <xf numFmtId="0" fontId="3" fillId="0" borderId="0"/>
    <xf numFmtId="0" fontId="6" fillId="0" borderId="0"/>
    <xf numFmtId="0" fontId="3" fillId="0" borderId="0"/>
    <xf numFmtId="0" fontId="4" fillId="0" borderId="0"/>
    <xf numFmtId="0" fontId="1" fillId="0" borderId="0"/>
    <xf numFmtId="0" fontId="3" fillId="0" borderId="0"/>
    <xf numFmtId="0" fontId="7" fillId="0" borderId="0"/>
    <xf numFmtId="0" fontId="7" fillId="0" borderId="0"/>
    <xf numFmtId="9" fontId="1" fillId="0" borderId="0" applyFont="0" applyFill="0" applyBorder="0" applyAlignment="0" applyProtection="0"/>
    <xf numFmtId="43" fontId="1" fillId="0" borderId="0" applyFont="0" applyFill="0" applyBorder="0" applyAlignment="0" applyProtection="0"/>
    <xf numFmtId="0" fontId="20" fillId="0" borderId="0"/>
  </cellStyleXfs>
  <cellXfs count="292">
    <xf numFmtId="0" fontId="0" fillId="0" borderId="0" xfId="0"/>
    <xf numFmtId="0" fontId="5" fillId="0" borderId="0" xfId="3" applyFont="1" applyFill="1" applyBorder="1"/>
    <xf numFmtId="0" fontId="10" fillId="0" borderId="0" xfId="3" applyFont="1" applyFill="1" applyBorder="1" applyAlignment="1"/>
    <xf numFmtId="0" fontId="5" fillId="0" borderId="0" xfId="0" applyFont="1" applyFill="1"/>
    <xf numFmtId="0" fontId="10" fillId="0" borderId="0" xfId="0" applyFont="1" applyFill="1"/>
    <xf numFmtId="0" fontId="11" fillId="0" borderId="3" xfId="0" applyFont="1" applyFill="1" applyBorder="1" applyAlignment="1">
      <alignment horizontal="center" vertical="center" wrapText="1"/>
    </xf>
    <xf numFmtId="0" fontId="5" fillId="0" borderId="1" xfId="0" applyFont="1" applyFill="1" applyBorder="1"/>
    <xf numFmtId="0" fontId="10" fillId="0" borderId="0" xfId="0" applyNumberFormat="1" applyFont="1" applyFill="1" applyBorder="1" applyAlignment="1"/>
    <xf numFmtId="0" fontId="5" fillId="0" borderId="0" xfId="0" applyNumberFormat="1" applyFont="1" applyFill="1" applyBorder="1" applyAlignment="1"/>
    <xf numFmtId="0" fontId="5" fillId="0" borderId="0" xfId="0" applyFont="1" applyFill="1" applyBorder="1"/>
    <xf numFmtId="0" fontId="5" fillId="0" borderId="0" xfId="4" applyFont="1" applyFill="1"/>
    <xf numFmtId="0" fontId="5" fillId="0" borderId="1" xfId="4" applyFont="1" applyFill="1" applyBorder="1"/>
    <xf numFmtId="0" fontId="5" fillId="0" borderId="0" xfId="4" applyFont="1" applyFill="1" applyBorder="1"/>
    <xf numFmtId="0" fontId="5" fillId="0" borderId="0" xfId="8" applyFont="1" applyFill="1" applyBorder="1"/>
    <xf numFmtId="0" fontId="5" fillId="0" borderId="0" xfId="1" applyNumberFormat="1" applyFont="1" applyFill="1" applyBorder="1" applyAlignment="1">
      <alignment horizontal="right" indent="5"/>
    </xf>
    <xf numFmtId="164" fontId="5" fillId="0" borderId="0" xfId="4" applyNumberFormat="1" applyFont="1" applyFill="1" applyBorder="1" applyAlignment="1">
      <alignment horizontal="right" indent="5"/>
    </xf>
    <xf numFmtId="0" fontId="10" fillId="0" borderId="0" xfId="4" applyFont="1" applyFill="1" applyBorder="1"/>
    <xf numFmtId="0" fontId="5" fillId="0" borderId="1" xfId="0" applyNumberFormat="1" applyFont="1" applyFill="1" applyBorder="1" applyAlignment="1"/>
    <xf numFmtId="0" fontId="13"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Border="1" applyAlignment="1">
      <alignment vertical="center"/>
    </xf>
    <xf numFmtId="0" fontId="5" fillId="0" borderId="0" xfId="5" applyFont="1" applyFill="1" applyBorder="1"/>
    <xf numFmtId="0" fontId="5" fillId="0" borderId="2" xfId="5" applyFont="1" applyFill="1" applyBorder="1"/>
    <xf numFmtId="0" fontId="10" fillId="0" borderId="0" xfId="5" applyNumberFormat="1" applyFont="1" applyFill="1" applyBorder="1" applyAlignment="1">
      <alignment horizontal="left"/>
    </xf>
    <xf numFmtId="2" fontId="10" fillId="0" borderId="0" xfId="9" applyNumberFormat="1" applyFont="1" applyFill="1" applyBorder="1" applyAlignment="1">
      <alignment horizontal="right"/>
    </xf>
    <xf numFmtId="2" fontId="10" fillId="0" borderId="0" xfId="9" applyNumberFormat="1" applyFont="1" applyFill="1" applyBorder="1" applyAlignment="1">
      <alignment horizontal="right" indent="3"/>
    </xf>
    <xf numFmtId="164" fontId="10" fillId="0" borderId="0" xfId="5" applyNumberFormat="1" applyFont="1" applyFill="1" applyBorder="1" applyAlignment="1">
      <alignment horizontal="center"/>
    </xf>
    <xf numFmtId="0" fontId="5" fillId="0" borderId="0" xfId="6" applyFont="1" applyFill="1" applyBorder="1" applyAlignment="1">
      <alignment vertical="center"/>
    </xf>
    <xf numFmtId="0" fontId="5" fillId="0" borderId="0" xfId="6" applyFont="1" applyFill="1"/>
    <xf numFmtId="164" fontId="8" fillId="0" borderId="0" xfId="11" applyNumberFormat="1" applyFont="1" applyFill="1" applyBorder="1" applyAlignment="1">
      <alignment horizontal="center"/>
    </xf>
    <xf numFmtId="164" fontId="5" fillId="0" borderId="0" xfId="6" applyNumberFormat="1" applyFont="1" applyFill="1" applyAlignment="1">
      <alignment horizontal="right" indent="2"/>
    </xf>
    <xf numFmtId="0" fontId="5" fillId="0" borderId="0" xfId="6" applyFont="1" applyFill="1" applyAlignment="1"/>
    <xf numFmtId="164" fontId="5" fillId="0" borderId="0" xfId="0" applyNumberFormat="1" applyFont="1" applyFill="1" applyBorder="1" applyAlignment="1">
      <alignment horizontal="right" indent="1"/>
    </xf>
    <xf numFmtId="164" fontId="5" fillId="0" borderId="0" xfId="0" applyNumberFormat="1" applyFont="1" applyFill="1" applyBorder="1" applyAlignment="1">
      <alignment horizontal="right" indent="2"/>
    </xf>
    <xf numFmtId="164" fontId="8" fillId="0" borderId="0" xfId="11" applyNumberFormat="1" applyFont="1" applyFill="1" applyBorder="1" applyAlignment="1">
      <alignment horizontal="right" vertical="center" indent="2"/>
    </xf>
    <xf numFmtId="164" fontId="10" fillId="0" borderId="0" xfId="0" applyNumberFormat="1" applyFont="1" applyFill="1" applyBorder="1" applyAlignment="1">
      <alignment horizontal="right" indent="1"/>
    </xf>
    <xf numFmtId="164" fontId="10" fillId="0" borderId="0" xfId="0" applyNumberFormat="1" applyFont="1" applyFill="1" applyBorder="1" applyAlignment="1">
      <alignment horizontal="right" indent="2"/>
    </xf>
    <xf numFmtId="0" fontId="5" fillId="0" borderId="0" xfId="2" applyNumberFormat="1" applyFont="1" applyFill="1" applyBorder="1" applyAlignment="1"/>
    <xf numFmtId="0" fontId="5" fillId="0" borderId="1" xfId="3" applyFont="1" applyFill="1" applyBorder="1"/>
    <xf numFmtId="0" fontId="8" fillId="0" borderId="0" xfId="3" applyFont="1" applyFill="1" applyBorder="1" applyAlignment="1">
      <alignment horizontal="right"/>
    </xf>
    <xf numFmtId="167" fontId="10" fillId="0" borderId="0" xfId="7" applyNumberFormat="1" applyFont="1" applyFill="1" applyBorder="1" applyAlignment="1"/>
    <xf numFmtId="167" fontId="5" fillId="0" borderId="0" xfId="7" applyNumberFormat="1" applyFont="1" applyFill="1" applyBorder="1" applyAlignment="1"/>
    <xf numFmtId="0" fontId="10" fillId="0" borderId="8" xfId="0" applyFont="1" applyFill="1" applyBorder="1"/>
    <xf numFmtId="0" fontId="5" fillId="0" borderId="9" xfId="3" applyFont="1" applyFill="1" applyBorder="1"/>
    <xf numFmtId="0" fontId="10" fillId="0" borderId="10" xfId="0" applyFont="1" applyFill="1" applyBorder="1"/>
    <xf numFmtId="0" fontId="10" fillId="0" borderId="11" xfId="0" applyFont="1" applyFill="1" applyBorder="1"/>
    <xf numFmtId="0" fontId="5" fillId="0" borderId="11" xfId="0" applyFont="1" applyFill="1" applyBorder="1" applyAlignment="1">
      <alignment horizontal="left" indent="1"/>
    </xf>
    <xf numFmtId="0" fontId="5" fillId="0" borderId="10" xfId="0" applyFont="1" applyFill="1" applyBorder="1"/>
    <xf numFmtId="0" fontId="5" fillId="0" borderId="11" xfId="0" applyFont="1" applyFill="1" applyBorder="1"/>
    <xf numFmtId="167" fontId="10" fillId="0" borderId="10" xfId="7" applyNumberFormat="1" applyFont="1" applyFill="1" applyBorder="1" applyAlignment="1"/>
    <xf numFmtId="49" fontId="13" fillId="0" borderId="11" xfId="7" applyNumberFormat="1" applyFont="1" applyFill="1" applyBorder="1" applyAlignment="1"/>
    <xf numFmtId="167" fontId="10" fillId="0" borderId="12" xfId="7" applyNumberFormat="1" applyFont="1" applyFill="1" applyBorder="1" applyAlignment="1"/>
    <xf numFmtId="167" fontId="10" fillId="0" borderId="13" xfId="7" applyNumberFormat="1" applyFont="1" applyFill="1" applyBorder="1" applyAlignment="1"/>
    <xf numFmtId="0" fontId="5" fillId="0" borderId="15" xfId="0" applyFont="1" applyFill="1" applyBorder="1"/>
    <xf numFmtId="0" fontId="5" fillId="0" borderId="16" xfId="0" applyFont="1" applyFill="1" applyBorder="1"/>
    <xf numFmtId="0" fontId="5" fillId="0" borderId="17" xfId="0" applyFont="1" applyFill="1" applyBorder="1"/>
    <xf numFmtId="0" fontId="5" fillId="0" borderId="18" xfId="0" applyFont="1" applyFill="1" applyBorder="1"/>
    <xf numFmtId="0" fontId="11" fillId="0" borderId="4" xfId="0" applyFont="1" applyFill="1" applyBorder="1" applyAlignment="1">
      <alignment horizontal="center" vertical="center" wrapText="1"/>
    </xf>
    <xf numFmtId="0" fontId="5" fillId="0" borderId="11" xfId="0" applyFont="1" applyFill="1" applyBorder="1" applyAlignment="1">
      <alignment horizontal="left" indent="2"/>
    </xf>
    <xf numFmtId="0" fontId="5" fillId="0" borderId="12" xfId="0" applyFont="1" applyFill="1" applyBorder="1"/>
    <xf numFmtId="0" fontId="5" fillId="0" borderId="14" xfId="0" applyFont="1" applyFill="1" applyBorder="1"/>
    <xf numFmtId="0" fontId="5" fillId="0" borderId="15" xfId="0" applyNumberFormat="1" applyFont="1" applyFill="1" applyBorder="1" applyAlignment="1"/>
    <xf numFmtId="0" fontId="5" fillId="0" borderId="17" xfId="6" applyFont="1" applyFill="1" applyBorder="1"/>
    <xf numFmtId="0" fontId="5" fillId="0" borderId="18" xfId="6" applyFont="1" applyFill="1" applyBorder="1"/>
    <xf numFmtId="0" fontId="5" fillId="0" borderId="3" xfId="0" applyFont="1" applyFill="1" applyBorder="1"/>
    <xf numFmtId="0" fontId="5" fillId="0" borderId="5" xfId="5" applyFont="1" applyFill="1" applyBorder="1"/>
    <xf numFmtId="0" fontId="5" fillId="0" borderId="6" xfId="5" applyFont="1" applyFill="1" applyBorder="1"/>
    <xf numFmtId="0" fontId="5" fillId="0" borderId="20" xfId="5" applyFont="1" applyFill="1" applyBorder="1"/>
    <xf numFmtId="0" fontId="5" fillId="0" borderId="19" xfId="5" applyFont="1" applyFill="1" applyBorder="1"/>
    <xf numFmtId="0" fontId="12" fillId="0" borderId="14" xfId="5" applyNumberFormat="1" applyFont="1" applyFill="1" applyBorder="1" applyAlignment="1">
      <alignment horizontal="left"/>
    </xf>
    <xf numFmtId="0" fontId="5" fillId="0" borderId="14" xfId="5" applyFont="1" applyFill="1" applyBorder="1"/>
    <xf numFmtId="0" fontId="5" fillId="0" borderId="15" xfId="5" applyFont="1" applyFill="1" applyBorder="1" applyAlignment="1"/>
    <xf numFmtId="0" fontId="10" fillId="0" borderId="15" xfId="5" applyFont="1" applyFill="1" applyBorder="1" applyAlignment="1">
      <alignment horizontal="left"/>
    </xf>
    <xf numFmtId="164" fontId="10" fillId="0" borderId="15" xfId="5" applyNumberFormat="1" applyFont="1" applyFill="1" applyBorder="1" applyAlignment="1">
      <alignment horizontal="center"/>
    </xf>
    <xf numFmtId="0" fontId="10" fillId="0" borderId="16" xfId="5" applyFont="1" applyFill="1" applyBorder="1" applyAlignment="1">
      <alignment horizontal="left"/>
    </xf>
    <xf numFmtId="164" fontId="10" fillId="0" borderId="16" xfId="5" applyNumberFormat="1" applyFont="1" applyFill="1" applyBorder="1" applyAlignment="1">
      <alignment horizontal="center"/>
    </xf>
    <xf numFmtId="0" fontId="5" fillId="0" borderId="11" xfId="5" applyNumberFormat="1" applyFont="1" applyFill="1" applyBorder="1" applyAlignment="1"/>
    <xf numFmtId="0" fontId="5" fillId="0" borderId="13" xfId="0" applyFont="1" applyFill="1" applyBorder="1"/>
    <xf numFmtId="0" fontId="10" fillId="0" borderId="14" xfId="0" applyNumberFormat="1" applyFont="1" applyFill="1" applyBorder="1" applyAlignment="1"/>
    <xf numFmtId="166" fontId="5" fillId="0" borderId="14" xfId="13" applyNumberFormat="1" applyFont="1" applyFill="1" applyBorder="1" applyAlignment="1">
      <alignment horizontal="right"/>
    </xf>
    <xf numFmtId="166" fontId="5" fillId="0" borderId="15" xfId="13" applyNumberFormat="1" applyFont="1" applyFill="1" applyBorder="1" applyAlignment="1">
      <alignment horizontal="right"/>
    </xf>
    <xf numFmtId="166" fontId="5" fillId="0" borderId="16" xfId="13" applyNumberFormat="1" applyFont="1" applyFill="1" applyBorder="1" applyAlignment="1">
      <alignment horizontal="right"/>
    </xf>
    <xf numFmtId="43" fontId="5" fillId="0" borderId="14" xfId="13" applyNumberFormat="1" applyFont="1" applyFill="1" applyBorder="1" applyAlignment="1">
      <alignment horizontal="right"/>
    </xf>
    <xf numFmtId="43" fontId="5" fillId="0" borderId="15" xfId="13" applyNumberFormat="1" applyFont="1" applyFill="1" applyBorder="1" applyAlignment="1">
      <alignment horizontal="right" indent="3"/>
    </xf>
    <xf numFmtId="43" fontId="5" fillId="0" borderId="16" xfId="13" applyNumberFormat="1" applyFont="1" applyFill="1" applyBorder="1" applyAlignment="1">
      <alignment horizontal="right"/>
    </xf>
    <xf numFmtId="166" fontId="10" fillId="0" borderId="15" xfId="13" applyNumberFormat="1" applyFont="1" applyFill="1" applyBorder="1" applyAlignment="1">
      <alignment horizontal="right"/>
    </xf>
    <xf numFmtId="167" fontId="5" fillId="0" borderId="10" xfId="7" applyNumberFormat="1" applyFont="1" applyFill="1" applyBorder="1" applyAlignment="1"/>
    <xf numFmtId="0" fontId="13" fillId="0" borderId="11" xfId="0" applyFont="1" applyFill="1" applyBorder="1"/>
    <xf numFmtId="43" fontId="13" fillId="0" borderId="15" xfId="13" applyNumberFormat="1" applyFont="1" applyFill="1" applyBorder="1" applyAlignment="1">
      <alignment horizontal="right" indent="3"/>
    </xf>
    <xf numFmtId="0" fontId="10" fillId="0" borderId="5" xfId="3" applyFont="1" applyFill="1" applyBorder="1"/>
    <xf numFmtId="0" fontId="10" fillId="0" borderId="6" xfId="3" applyFont="1" applyFill="1" applyBorder="1"/>
    <xf numFmtId="0" fontId="10" fillId="0" borderId="5" xfId="3" applyFont="1" applyFill="1" applyBorder="1" applyAlignment="1">
      <alignment horizontal="center" vertical="center" wrapText="1"/>
    </xf>
    <xf numFmtId="0" fontId="10" fillId="0" borderId="4" xfId="3"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0" fontId="17" fillId="0" borderId="8" xfId="0" applyNumberFormat="1" applyFont="1" applyFill="1" applyBorder="1" applyAlignment="1"/>
    <xf numFmtId="49" fontId="14" fillId="0" borderId="23" xfId="0" applyNumberFormat="1" applyFont="1" applyBorder="1" applyAlignment="1">
      <alignment horizontal="left" wrapText="1"/>
    </xf>
    <xf numFmtId="49" fontId="14" fillId="0" borderId="22" xfId="0" applyNumberFormat="1" applyFont="1" applyBorder="1" applyAlignment="1">
      <alignment horizontal="left" wrapText="1"/>
    </xf>
    <xf numFmtId="0" fontId="16" fillId="0" borderId="15" xfId="0" applyFont="1" applyFill="1" applyBorder="1"/>
    <xf numFmtId="2" fontId="16" fillId="0" borderId="15" xfId="0" applyNumberFormat="1" applyFont="1" applyFill="1" applyBorder="1"/>
    <xf numFmtId="49" fontId="15" fillId="0" borderId="22" xfId="0" applyNumberFormat="1" applyFont="1" applyBorder="1" applyAlignment="1">
      <alignment horizontal="left" wrapText="1" indent="1"/>
    </xf>
    <xf numFmtId="0" fontId="16" fillId="0" borderId="17" xfId="0" applyFont="1" applyFill="1" applyBorder="1"/>
    <xf numFmtId="9" fontId="16" fillId="0" borderId="1" xfId="12" applyFont="1" applyFill="1" applyBorder="1" applyAlignment="1">
      <alignment horizontal="right"/>
    </xf>
    <xf numFmtId="0" fontId="17" fillId="0" borderId="4" xfId="0"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2" fontId="17" fillId="0" borderId="14" xfId="0" applyNumberFormat="1" applyFont="1" applyFill="1" applyBorder="1"/>
    <xf numFmtId="2" fontId="17" fillId="0" borderId="15" xfId="0" applyNumberFormat="1" applyFont="1" applyFill="1" applyBorder="1"/>
    <xf numFmtId="0" fontId="5" fillId="0" borderId="0" xfId="0" applyFont="1" applyFill="1" applyAlignment="1">
      <alignment horizontal="center"/>
    </xf>
    <xf numFmtId="0" fontId="5" fillId="0" borderId="1" xfId="0" applyFont="1" applyFill="1" applyBorder="1" applyAlignment="1">
      <alignment horizontal="center"/>
    </xf>
    <xf numFmtId="0" fontId="16" fillId="0" borderId="15" xfId="0" applyFont="1" applyFill="1" applyBorder="1" applyAlignment="1">
      <alignment horizontal="center"/>
    </xf>
    <xf numFmtId="0" fontId="5" fillId="0" borderId="16" xfId="0" applyFont="1" applyFill="1" applyBorder="1" applyAlignment="1">
      <alignment horizontal="center"/>
    </xf>
    <xf numFmtId="0" fontId="16" fillId="0" borderId="15" xfId="0" applyFont="1" applyFill="1" applyBorder="1" applyAlignment="1">
      <alignment horizontal="left" vertical="center" wrapText="1"/>
    </xf>
    <xf numFmtId="43" fontId="16" fillId="0" borderId="15" xfId="13" applyFont="1" applyFill="1" applyBorder="1"/>
    <xf numFmtId="0" fontId="16" fillId="0" borderId="15" xfId="0" applyFont="1" applyFill="1" applyBorder="1" applyAlignment="1">
      <alignment horizontal="center" vertical="center"/>
    </xf>
    <xf numFmtId="43" fontId="16" fillId="0" borderId="15" xfId="13" applyFont="1" applyFill="1" applyBorder="1" applyAlignment="1">
      <alignment vertical="center"/>
    </xf>
    <xf numFmtId="0" fontId="17" fillId="0" borderId="4" xfId="0" applyFont="1" applyFill="1" applyBorder="1"/>
    <xf numFmtId="0" fontId="12" fillId="0" borderId="0" xfId="0" applyFont="1" applyFill="1"/>
    <xf numFmtId="0" fontId="11" fillId="0" borderId="15" xfId="0" applyFont="1" applyFill="1" applyBorder="1"/>
    <xf numFmtId="0" fontId="11" fillId="0" borderId="0" xfId="0" applyFont="1" applyFill="1"/>
    <xf numFmtId="0" fontId="12" fillId="0" borderId="15" xfId="0" applyFont="1" applyFill="1" applyBorder="1"/>
    <xf numFmtId="0" fontId="11" fillId="0" borderId="10" xfId="0" applyFont="1" applyFill="1" applyBorder="1"/>
    <xf numFmtId="0" fontId="11" fillId="0" borderId="16" xfId="0" applyFont="1" applyFill="1" applyBorder="1"/>
    <xf numFmtId="43" fontId="12" fillId="0" borderId="14" xfId="13" applyFont="1" applyFill="1" applyBorder="1" applyAlignment="1"/>
    <xf numFmtId="43" fontId="11" fillId="0" borderId="15" xfId="13" applyFont="1" applyFill="1" applyBorder="1" applyAlignment="1"/>
    <xf numFmtId="43" fontId="12" fillId="0" borderId="15" xfId="13" applyFont="1" applyFill="1" applyBorder="1" applyAlignment="1"/>
    <xf numFmtId="43" fontId="11" fillId="0" borderId="15" xfId="13" applyNumberFormat="1" applyFont="1" applyFill="1" applyBorder="1" applyAlignment="1"/>
    <xf numFmtId="43" fontId="12" fillId="0" borderId="15" xfId="13" applyNumberFormat="1" applyFont="1" applyFill="1" applyBorder="1" applyAlignment="1"/>
    <xf numFmtId="0" fontId="11" fillId="0" borderId="17" xfId="0" applyNumberFormat="1" applyFont="1" applyFill="1" applyBorder="1" applyAlignment="1"/>
    <xf numFmtId="0" fontId="11" fillId="0" borderId="3" xfId="0" applyFont="1" applyFill="1" applyBorder="1"/>
    <xf numFmtId="0" fontId="12" fillId="0" borderId="8" xfId="0" applyFont="1" applyFill="1" applyBorder="1"/>
    <xf numFmtId="0" fontId="11" fillId="0" borderId="9" xfId="0" applyFont="1" applyFill="1" applyBorder="1"/>
    <xf numFmtId="0" fontId="12" fillId="0" borderId="10" xfId="0" applyFont="1" applyFill="1" applyBorder="1"/>
    <xf numFmtId="0" fontId="11" fillId="0" borderId="11" xfId="0" applyFont="1" applyFill="1" applyBorder="1"/>
    <xf numFmtId="0" fontId="11" fillId="0" borderId="11" xfId="0" applyFont="1" applyFill="1" applyBorder="1" applyAlignment="1"/>
    <xf numFmtId="0" fontId="11" fillId="0" borderId="10" xfId="0" applyFont="1" applyFill="1" applyBorder="1" applyAlignment="1">
      <alignment horizontal="left" indent="1"/>
    </xf>
    <xf numFmtId="0" fontId="19" fillId="0" borderId="12" xfId="0" applyFont="1" applyFill="1" applyBorder="1" applyAlignment="1">
      <alignment horizontal="left" indent="1"/>
    </xf>
    <xf numFmtId="0" fontId="11" fillId="0" borderId="13" xfId="0" applyFont="1" applyFill="1" applyBorder="1"/>
    <xf numFmtId="37" fontId="11" fillId="0" borderId="16" xfId="13" applyNumberFormat="1" applyFont="1" applyFill="1" applyBorder="1"/>
    <xf numFmtId="169" fontId="11" fillId="0" borderId="15" xfId="13" applyNumberFormat="1" applyFont="1" applyFill="1" applyBorder="1"/>
    <xf numFmtId="0" fontId="11" fillId="0" borderId="11" xfId="0" applyFont="1" applyFill="1" applyBorder="1" applyAlignment="1">
      <alignment horizontal="left"/>
    </xf>
    <xf numFmtId="0" fontId="11" fillId="0" borderId="11" xfId="0" applyFont="1" applyFill="1" applyBorder="1" applyAlignment="1">
      <alignment horizontal="left" vertical="center" wrapText="1"/>
    </xf>
    <xf numFmtId="2" fontId="11" fillId="0" borderId="15" xfId="0" applyNumberFormat="1" applyFont="1" applyFill="1" applyBorder="1"/>
    <xf numFmtId="0" fontId="12" fillId="0" borderId="14" xfId="0" applyFont="1" applyFill="1" applyBorder="1"/>
    <xf numFmtId="0" fontId="11" fillId="0" borderId="0" xfId="0" applyFont="1" applyFill="1" applyBorder="1"/>
    <xf numFmtId="168" fontId="11" fillId="0" borderId="15" xfId="13" applyNumberFormat="1" applyFont="1" applyFill="1" applyBorder="1"/>
    <xf numFmtId="0" fontId="11" fillId="0" borderId="15" xfId="0" applyFont="1" applyFill="1" applyBorder="1" applyAlignment="1">
      <alignment horizontal="left" indent="1"/>
    </xf>
    <xf numFmtId="0" fontId="11" fillId="0" borderId="24" xfId="0" applyFont="1" applyFill="1" applyBorder="1" applyAlignment="1">
      <alignment horizontal="left" indent="1"/>
    </xf>
    <xf numFmtId="168" fontId="11" fillId="0" borderId="24" xfId="13" applyNumberFormat="1" applyFont="1" applyFill="1" applyBorder="1"/>
    <xf numFmtId="168" fontId="11" fillId="0" borderId="16" xfId="13" applyNumberFormat="1" applyFont="1" applyFill="1" applyBorder="1"/>
    <xf numFmtId="43" fontId="12" fillId="0" borderId="14" xfId="13" applyNumberFormat="1" applyFont="1" applyFill="1" applyBorder="1"/>
    <xf numFmtId="43" fontId="11" fillId="0" borderId="15" xfId="13" applyNumberFormat="1" applyFont="1" applyFill="1" applyBorder="1"/>
    <xf numFmtId="0" fontId="11" fillId="0" borderId="11" xfId="0" applyNumberFormat="1" applyFont="1" applyFill="1" applyBorder="1" applyAlignment="1"/>
    <xf numFmtId="43" fontId="11" fillId="0" borderId="0" xfId="13" applyNumberFormat="1" applyFont="1" applyFill="1"/>
    <xf numFmtId="0" fontId="11" fillId="0" borderId="13" xfId="0" applyFont="1" applyFill="1" applyBorder="1" applyAlignment="1">
      <alignment horizontal="left"/>
    </xf>
    <xf numFmtId="0" fontId="11" fillId="0" borderId="10" xfId="0" applyFont="1" applyFill="1" applyBorder="1" applyAlignment="1">
      <alignment horizontal="left"/>
    </xf>
    <xf numFmtId="0" fontId="11" fillId="0" borderId="10" xfId="0" applyNumberFormat="1" applyFont="1" applyFill="1" applyBorder="1" applyAlignment="1"/>
    <xf numFmtId="0" fontId="11" fillId="0" borderId="12" xfId="0" applyFont="1" applyFill="1" applyBorder="1"/>
    <xf numFmtId="2" fontId="12" fillId="0" borderId="14" xfId="0" applyNumberFormat="1" applyFont="1" applyFill="1" applyBorder="1"/>
    <xf numFmtId="43" fontId="12" fillId="0" borderId="0" xfId="0" applyNumberFormat="1" applyFont="1" applyFill="1"/>
    <xf numFmtId="43" fontId="12" fillId="0" borderId="14" xfId="13" applyFont="1" applyFill="1" applyBorder="1" applyAlignment="1">
      <alignment horizontal="center"/>
    </xf>
    <xf numFmtId="43" fontId="12" fillId="0" borderId="14" xfId="13" applyFont="1" applyFill="1" applyBorder="1" applyAlignment="1">
      <alignment horizontal="left"/>
    </xf>
    <xf numFmtId="0" fontId="11" fillId="0" borderId="10" xfId="11" applyFont="1" applyFill="1" applyBorder="1" applyAlignment="1">
      <alignment horizontal="left"/>
    </xf>
    <xf numFmtId="43" fontId="11" fillId="0" borderId="15" xfId="13" applyFont="1" applyFill="1" applyBorder="1" applyAlignment="1">
      <alignment horizontal="right" indent="1"/>
    </xf>
    <xf numFmtId="0" fontId="11" fillId="0" borderId="10" xfId="11" applyFont="1" applyFill="1" applyBorder="1" applyAlignment="1"/>
    <xf numFmtId="43" fontId="11" fillId="0" borderId="15" xfId="13" applyFont="1" applyFill="1" applyBorder="1" applyAlignment="1">
      <alignment horizontal="right" indent="2"/>
    </xf>
    <xf numFmtId="43" fontId="12" fillId="0" borderId="15" xfId="13" applyFont="1" applyFill="1" applyBorder="1"/>
    <xf numFmtId="43" fontId="11" fillId="0" borderId="15" xfId="13" applyFont="1" applyFill="1" applyBorder="1"/>
    <xf numFmtId="43" fontId="11" fillId="0" borderId="0" xfId="13" applyFont="1" applyFill="1"/>
    <xf numFmtId="0" fontId="11" fillId="0" borderId="13" xfId="0" applyNumberFormat="1" applyFont="1" applyFill="1" applyBorder="1" applyAlignment="1"/>
    <xf numFmtId="43" fontId="11" fillId="0" borderId="16" xfId="13" applyFont="1" applyFill="1" applyBorder="1" applyAlignment="1"/>
    <xf numFmtId="43" fontId="12" fillId="0" borderId="14" xfId="13" applyFont="1" applyFill="1" applyBorder="1" applyAlignment="1">
      <alignment wrapText="1"/>
    </xf>
    <xf numFmtId="43" fontId="12" fillId="0" borderId="14" xfId="13" applyNumberFormat="1" applyFont="1" applyFill="1" applyBorder="1" applyAlignment="1">
      <alignment wrapText="1"/>
    </xf>
    <xf numFmtId="0" fontId="11" fillId="0" borderId="10" xfId="6" applyFont="1" applyFill="1" applyBorder="1" applyAlignment="1"/>
    <xf numFmtId="0" fontId="11" fillId="0" borderId="12" xfId="6" applyFont="1" applyFill="1" applyBorder="1" applyAlignment="1"/>
    <xf numFmtId="164" fontId="11" fillId="0" borderId="16" xfId="0" applyNumberFormat="1" applyFont="1" applyFill="1" applyBorder="1" applyAlignment="1">
      <alignment horizontal="right"/>
    </xf>
    <xf numFmtId="0" fontId="11" fillId="0" borderId="16" xfId="0" applyFont="1" applyFill="1" applyBorder="1" applyAlignment="1">
      <alignment horizontal="right"/>
    </xf>
    <xf numFmtId="0" fontId="11" fillId="0" borderId="0" xfId="6" applyFont="1" applyFill="1" applyAlignment="1"/>
    <xf numFmtId="0" fontId="11" fillId="0" borderId="0" xfId="0" applyNumberFormat="1" applyFont="1" applyFill="1" applyBorder="1" applyAlignment="1"/>
    <xf numFmtId="2" fontId="5" fillId="0" borderId="15" xfId="0" applyNumberFormat="1" applyFont="1" applyFill="1" applyBorder="1"/>
    <xf numFmtId="2" fontId="12" fillId="0" borderId="14" xfId="9" applyNumberFormat="1" applyFont="1" applyFill="1" applyBorder="1" applyAlignment="1"/>
    <xf numFmtId="2" fontId="11" fillId="0" borderId="15" xfId="9" applyNumberFormat="1" applyFont="1" applyFill="1" applyBorder="1" applyAlignment="1"/>
    <xf numFmtId="2" fontId="12" fillId="0" borderId="16" xfId="9" applyNumberFormat="1" applyFont="1" applyFill="1" applyBorder="1" applyAlignment="1"/>
    <xf numFmtId="0" fontId="5" fillId="0" borderId="0"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10" xfId="5" applyFont="1" applyFill="1" applyBorder="1"/>
    <xf numFmtId="0" fontId="13" fillId="0" borderId="11" xfId="5" applyNumberFormat="1" applyFont="1" applyFill="1" applyBorder="1" applyAlignment="1"/>
    <xf numFmtId="0" fontId="13" fillId="0" borderId="25" xfId="5" applyNumberFormat="1" applyFont="1" applyFill="1" applyBorder="1" applyAlignment="1"/>
    <xf numFmtId="0" fontId="5" fillId="0" borderId="25" xfId="5" applyFont="1" applyFill="1" applyBorder="1" applyAlignment="1"/>
    <xf numFmtId="2" fontId="12" fillId="0" borderId="15" xfId="9" applyNumberFormat="1" applyFont="1" applyFill="1" applyBorder="1" applyAlignment="1"/>
    <xf numFmtId="169" fontId="12" fillId="0" borderId="14" xfId="13" applyNumberFormat="1" applyFont="1" applyFill="1" applyBorder="1"/>
    <xf numFmtId="49" fontId="15" fillId="0" borderId="22" xfId="0" applyNumberFormat="1" applyFont="1" applyBorder="1" applyAlignment="1">
      <alignment horizontal="center" vertical="center" wrapText="1"/>
    </xf>
    <xf numFmtId="168" fontId="12" fillId="0" borderId="14" xfId="13" applyNumberFormat="1" applyFont="1" applyFill="1" applyBorder="1"/>
    <xf numFmtId="0" fontId="12" fillId="0" borderId="0" xfId="0" applyFont="1" applyFill="1" applyBorder="1"/>
    <xf numFmtId="166" fontId="5" fillId="0" borderId="0" xfId="13" applyNumberFormat="1" applyFont="1" applyFill="1" applyBorder="1"/>
    <xf numFmtId="43" fontId="5" fillId="0" borderId="0" xfId="0" applyNumberFormat="1" applyFont="1" applyFill="1" applyBorder="1"/>
    <xf numFmtId="2" fontId="11" fillId="0" borderId="24" xfId="0" applyNumberFormat="1" applyFont="1" applyFill="1" applyBorder="1"/>
    <xf numFmtId="2" fontId="11" fillId="0" borderId="16" xfId="0" applyNumberFormat="1" applyFont="1" applyFill="1" applyBorder="1"/>
    <xf numFmtId="0" fontId="10" fillId="0" borderId="26" xfId="0" applyFont="1" applyFill="1" applyBorder="1"/>
    <xf numFmtId="2" fontId="11" fillId="0" borderId="0" xfId="0" applyNumberFormat="1" applyFont="1" applyFill="1"/>
    <xf numFmtId="0" fontId="5" fillId="0" borderId="27" xfId="0" applyFont="1" applyFill="1" applyBorder="1"/>
    <xf numFmtId="2" fontId="12" fillId="0" borderId="0" xfId="0" applyNumberFormat="1" applyFont="1" applyFill="1"/>
    <xf numFmtId="168" fontId="12" fillId="0" borderId="0" xfId="0" applyNumberFormat="1" applyFont="1" applyFill="1"/>
    <xf numFmtId="3" fontId="5" fillId="0" borderId="0" xfId="0" applyNumberFormat="1" applyFont="1" applyFill="1" applyBorder="1"/>
    <xf numFmtId="0" fontId="10" fillId="0" borderId="10" xfId="3" applyFont="1" applyFill="1" applyBorder="1" applyAlignment="1">
      <alignment horizontal="left" vertical="center" wrapText="1"/>
    </xf>
    <xf numFmtId="168" fontId="5" fillId="0" borderId="15" xfId="13" applyNumberFormat="1" applyFont="1" applyFill="1" applyBorder="1" applyAlignment="1">
      <alignment horizontal="right"/>
    </xf>
    <xf numFmtId="4" fontId="21" fillId="0" borderId="0" xfId="0" applyNumberFormat="1" applyFont="1"/>
    <xf numFmtId="43" fontId="12" fillId="0" borderId="0" xfId="13" applyFont="1" applyFill="1"/>
    <xf numFmtId="43" fontId="16" fillId="0" borderId="15" xfId="13" applyFont="1" applyFill="1" applyBorder="1" applyAlignment="1">
      <alignment horizontal="right" vertical="center"/>
    </xf>
    <xf numFmtId="0" fontId="5" fillId="0" borderId="28" xfId="0" applyFont="1" applyFill="1" applyBorder="1"/>
    <xf numFmtId="43" fontId="22" fillId="0" borderId="0" xfId="13" applyFont="1" applyFill="1"/>
    <xf numFmtId="2" fontId="5" fillId="0" borderId="0" xfId="0" applyNumberFormat="1" applyFont="1" applyFill="1"/>
    <xf numFmtId="43" fontId="5" fillId="0" borderId="0" xfId="13" applyFont="1" applyFill="1"/>
    <xf numFmtId="0" fontId="11" fillId="0" borderId="16" xfId="0" applyFont="1" applyFill="1" applyBorder="1" applyAlignment="1">
      <alignment horizontal="left" wrapText="1" indent="1"/>
    </xf>
    <xf numFmtId="0" fontId="16" fillId="0" borderId="17" xfId="4" applyFont="1" applyFill="1" applyBorder="1"/>
    <xf numFmtId="0" fontId="16" fillId="0" borderId="18" xfId="4" applyFont="1" applyFill="1" applyBorder="1" applyAlignment="1">
      <alignment vertical="center"/>
    </xf>
    <xf numFmtId="0" fontId="16" fillId="0" borderId="3" xfId="4"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xf numFmtId="0" fontId="17" fillId="0" borderId="8" xfId="4" applyNumberFormat="1" applyFont="1" applyFill="1" applyBorder="1"/>
    <xf numFmtId="0" fontId="17" fillId="0" borderId="9" xfId="4" applyFont="1" applyFill="1" applyBorder="1"/>
    <xf numFmtId="166" fontId="17" fillId="0" borderId="14" xfId="13" applyNumberFormat="1" applyFont="1" applyFill="1" applyBorder="1"/>
    <xf numFmtId="43" fontId="17" fillId="0" borderId="14" xfId="13" applyFont="1" applyFill="1" applyBorder="1" applyAlignment="1"/>
    <xf numFmtId="43" fontId="17" fillId="0" borderId="14" xfId="13" applyNumberFormat="1" applyFont="1" applyFill="1" applyBorder="1" applyAlignment="1"/>
    <xf numFmtId="0" fontId="17" fillId="0" borderId="0" xfId="0" applyFont="1" applyFill="1"/>
    <xf numFmtId="0" fontId="17" fillId="0" borderId="10" xfId="4" applyNumberFormat="1" applyFont="1" applyFill="1" applyBorder="1"/>
    <xf numFmtId="0" fontId="17" fillId="0" borderId="11" xfId="4" applyFont="1" applyFill="1" applyBorder="1"/>
    <xf numFmtId="166" fontId="17" fillId="0" borderId="15" xfId="13" applyNumberFormat="1" applyFont="1" applyFill="1" applyBorder="1"/>
    <xf numFmtId="43" fontId="17" fillId="0" borderId="15" xfId="13" applyFont="1" applyFill="1" applyBorder="1" applyAlignment="1"/>
    <xf numFmtId="43" fontId="17" fillId="0" borderId="15" xfId="13" applyNumberFormat="1" applyFont="1" applyFill="1" applyBorder="1" applyAlignment="1"/>
    <xf numFmtId="0" fontId="16" fillId="0" borderId="10" xfId="4" applyFont="1" applyFill="1" applyBorder="1"/>
    <xf numFmtId="0" fontId="16" fillId="0" borderId="11" xfId="8" applyFont="1" applyFill="1" applyBorder="1"/>
    <xf numFmtId="166" fontId="16" fillId="0" borderId="15" xfId="13" applyNumberFormat="1" applyFont="1" applyFill="1" applyBorder="1"/>
    <xf numFmtId="43" fontId="16" fillId="0" borderId="15" xfId="13" applyFont="1" applyFill="1" applyBorder="1" applyAlignment="1"/>
    <xf numFmtId="43" fontId="16" fillId="0" borderId="15" xfId="13" applyNumberFormat="1" applyFont="1" applyFill="1" applyBorder="1" applyAlignment="1"/>
    <xf numFmtId="0" fontId="16" fillId="0" borderId="11" xfId="8" applyFont="1" applyFill="1" applyBorder="1" applyAlignment="1">
      <alignment horizontal="left"/>
    </xf>
    <xf numFmtId="43" fontId="16" fillId="0" borderId="15" xfId="13" applyNumberFormat="1" applyFont="1" applyFill="1" applyBorder="1" applyAlignment="1">
      <alignment vertical="center" wrapText="1"/>
    </xf>
    <xf numFmtId="0" fontId="17" fillId="0" borderId="11" xfId="8" applyFont="1" applyFill="1" applyBorder="1"/>
    <xf numFmtId="0" fontId="16" fillId="0" borderId="10" xfId="0" applyFont="1" applyFill="1" applyBorder="1"/>
    <xf numFmtId="0" fontId="17" fillId="0" borderId="10" xfId="4" applyFont="1" applyFill="1" applyBorder="1"/>
    <xf numFmtId="166" fontId="23" fillId="0" borderId="15" xfId="13" applyNumberFormat="1" applyFont="1" applyFill="1" applyBorder="1" applyAlignment="1">
      <alignment horizontal="center"/>
    </xf>
    <xf numFmtId="166" fontId="16" fillId="0" borderId="15" xfId="13" applyNumberFormat="1" applyFont="1" applyFill="1" applyBorder="1" applyAlignment="1">
      <alignment horizontal="right" indent="5"/>
    </xf>
    <xf numFmtId="164" fontId="16" fillId="0" borderId="15" xfId="4" applyNumberFormat="1" applyFont="1" applyFill="1" applyBorder="1" applyAlignment="1">
      <alignment horizontal="right" indent="5"/>
    </xf>
    <xf numFmtId="166" fontId="17" fillId="0" borderId="15" xfId="13" applyNumberFormat="1" applyFont="1" applyFill="1" applyBorder="1" applyAlignment="1">
      <alignment horizontal="right" indent="5"/>
    </xf>
    <xf numFmtId="164" fontId="17" fillId="0" borderId="15" xfId="4" applyNumberFormat="1" applyFont="1" applyFill="1" applyBorder="1" applyAlignment="1">
      <alignment horizontal="right" indent="5"/>
    </xf>
    <xf numFmtId="0" fontId="17" fillId="0" borderId="15" xfId="0" applyFont="1" applyFill="1" applyBorder="1"/>
    <xf numFmtId="0" fontId="17" fillId="0" borderId="12" xfId="4" applyFont="1" applyFill="1" applyBorder="1"/>
    <xf numFmtId="0" fontId="16" fillId="0" borderId="13" xfId="8" applyFont="1" applyFill="1" applyBorder="1"/>
    <xf numFmtId="166" fontId="16" fillId="0" borderId="16" xfId="13" applyNumberFormat="1" applyFont="1" applyFill="1" applyBorder="1"/>
    <xf numFmtId="166" fontId="16" fillId="0" borderId="16" xfId="13" applyNumberFormat="1" applyFont="1" applyFill="1" applyBorder="1" applyAlignment="1">
      <alignment horizontal="right" indent="5"/>
    </xf>
    <xf numFmtId="164" fontId="16" fillId="0" borderId="16" xfId="4" applyNumberFormat="1" applyFont="1" applyFill="1" applyBorder="1" applyAlignment="1">
      <alignment horizontal="right" indent="5"/>
    </xf>
    <xf numFmtId="0" fontId="16" fillId="0" borderId="16" xfId="0" applyFont="1" applyFill="1" applyBorder="1"/>
    <xf numFmtId="0" fontId="16" fillId="0" borderId="11" xfId="8" applyFont="1" applyFill="1" applyBorder="1" applyAlignment="1">
      <alignment horizontal="left" wrapText="1"/>
    </xf>
    <xf numFmtId="43" fontId="5" fillId="0" borderId="15" xfId="13" applyNumberFormat="1" applyFont="1" applyFill="1" applyBorder="1" applyAlignment="1">
      <alignment horizontal="right"/>
    </xf>
    <xf numFmtId="1" fontId="5" fillId="0" borderId="15" xfId="0" applyNumberFormat="1" applyFont="1" applyFill="1" applyBorder="1"/>
    <xf numFmtId="0" fontId="5" fillId="0" borderId="13" xfId="2" applyNumberFormat="1" applyFont="1" applyFill="1" applyBorder="1" applyAlignment="1">
      <alignment horizontal="left" vertical="center" wrapText="1"/>
    </xf>
    <xf numFmtId="3" fontId="5" fillId="0" borderId="16" xfId="0" applyNumberFormat="1" applyFont="1" applyFill="1" applyBorder="1"/>
    <xf numFmtId="43" fontId="5" fillId="0" borderId="16" xfId="0" applyNumberFormat="1" applyFont="1" applyFill="1" applyBorder="1"/>
    <xf numFmtId="2" fontId="5" fillId="0" borderId="16" xfId="0" applyNumberFormat="1" applyFont="1" applyFill="1" applyBorder="1"/>
    <xf numFmtId="166" fontId="5" fillId="0" borderId="16" xfId="13" applyNumberFormat="1" applyFont="1" applyFill="1" applyBorder="1"/>
    <xf numFmtId="0" fontId="16" fillId="0" borderId="15" xfId="0" applyFont="1" applyFill="1" applyBorder="1" applyAlignment="1">
      <alignment horizontal="left" wrapText="1"/>
    </xf>
    <xf numFmtId="166" fontId="13" fillId="0" borderId="15" xfId="13" applyNumberFormat="1" applyFont="1" applyFill="1" applyBorder="1" applyAlignment="1">
      <alignment horizontal="right"/>
    </xf>
    <xf numFmtId="43" fontId="5" fillId="0" borderId="15" xfId="13" applyNumberFormat="1" applyFont="1" applyFill="1" applyBorder="1" applyAlignment="1"/>
    <xf numFmtId="43" fontId="11" fillId="0" borderId="15" xfId="13" applyFont="1" applyFill="1" applyBorder="1" applyAlignment="1">
      <alignment horizontal="right"/>
    </xf>
    <xf numFmtId="43" fontId="12" fillId="0" borderId="15" xfId="13" applyNumberFormat="1" applyFont="1" applyFill="1" applyBorder="1" applyAlignment="1">
      <alignment horizontal="right"/>
    </xf>
    <xf numFmtId="43" fontId="5" fillId="0" borderId="0" xfId="0" applyNumberFormat="1" applyFont="1" applyFill="1"/>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5" fillId="0" borderId="0" xfId="4" applyFont="1" applyFill="1" applyAlignment="1">
      <alignment horizontal="left"/>
    </xf>
    <xf numFmtId="0" fontId="10" fillId="0" borderId="0" xfId="10" applyNumberFormat="1" applyFont="1" applyFill="1" applyBorder="1" applyAlignment="1">
      <alignment horizontal="left"/>
    </xf>
    <xf numFmtId="0" fontId="5"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0" fontId="5" fillId="0" borderId="25" xfId="5" applyNumberFormat="1" applyFont="1" applyFill="1" applyBorder="1" applyAlignment="1">
      <alignment horizontal="left"/>
    </xf>
    <xf numFmtId="0" fontId="5" fillId="0" borderId="11" xfId="5" applyNumberFormat="1" applyFont="1" applyFill="1" applyBorder="1" applyAlignment="1">
      <alignment horizontal="left"/>
    </xf>
    <xf numFmtId="0" fontId="5" fillId="0" borderId="3" xfId="5" applyNumberFormat="1" applyFont="1" applyFill="1" applyBorder="1" applyAlignment="1">
      <alignment horizontal="center" vertical="center"/>
    </xf>
    <xf numFmtId="0" fontId="5"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5" fillId="0" borderId="1" xfId="5" applyFont="1" applyFill="1" applyBorder="1" applyAlignment="1">
      <alignment horizontal="center"/>
    </xf>
    <xf numFmtId="0" fontId="5" fillId="0" borderId="0" xfId="0" applyFont="1" applyFill="1" applyAlignment="1">
      <alignment horizontal="left"/>
    </xf>
    <xf numFmtId="0" fontId="12" fillId="0" borderId="8" xfId="0" applyFont="1" applyFill="1" applyBorder="1" applyAlignment="1">
      <alignment horizontal="center"/>
    </xf>
    <xf numFmtId="0" fontId="12" fillId="0" borderId="9" xfId="0" applyFont="1" applyFill="1" applyBorder="1" applyAlignment="1">
      <alignment horizontal="center"/>
    </xf>
    <xf numFmtId="0" fontId="5" fillId="0" borderId="0" xfId="0" applyFont="1" applyFill="1" applyBorder="1" applyAlignment="1">
      <alignment horizontal="left"/>
    </xf>
    <xf numFmtId="0" fontId="10" fillId="0" borderId="0" xfId="0" applyNumberFormat="1" applyFont="1" applyFill="1" applyBorder="1" applyAlignment="1">
      <alignment horizontal="left"/>
    </xf>
    <xf numFmtId="0" fontId="12" fillId="0" borderId="10" xfId="11" applyNumberFormat="1" applyFont="1" applyFill="1" applyBorder="1" applyAlignment="1">
      <alignment horizontal="left" wrapText="1"/>
    </xf>
    <xf numFmtId="0" fontId="12" fillId="0" borderId="11" xfId="11" applyNumberFormat="1" applyFont="1" applyFill="1" applyBorder="1" applyAlignment="1">
      <alignment horizontal="left" wrapText="1"/>
    </xf>
    <xf numFmtId="0" fontId="12" fillId="0" borderId="8" xfId="11" applyNumberFormat="1" applyFont="1" applyFill="1" applyBorder="1" applyAlignment="1">
      <alignment horizontal="left" wrapText="1"/>
    </xf>
    <xf numFmtId="0" fontId="12" fillId="0" borderId="9" xfId="11" applyNumberFormat="1" applyFont="1" applyFill="1" applyBorder="1" applyAlignment="1">
      <alignment horizontal="left" wrapText="1"/>
    </xf>
    <xf numFmtId="0" fontId="10" fillId="0" borderId="0" xfId="6" applyNumberFormat="1" applyFont="1" applyFill="1" applyBorder="1" applyAlignment="1">
      <alignment horizontal="left"/>
    </xf>
  </cellXfs>
  <cellStyles count="15">
    <cellStyle name="Comma" xfId="13" builtinId="3"/>
    <cellStyle name="Comma 3" xfId="1"/>
    <cellStyle name="Normal" xfId="0" builtinId="0"/>
    <cellStyle name="Normal 12" xfId="2"/>
    <cellStyle name="Normal 3" xfId="14"/>
    <cellStyle name="Normal_02NN" xfId="3"/>
    <cellStyle name="Normal_06DTNN" xfId="4"/>
    <cellStyle name="Normal_07gia" xfId="5"/>
    <cellStyle name="Normal_07VT" xfId="6"/>
    <cellStyle name="Normal_Bctiendo2000" xfId="7"/>
    <cellStyle name="Normal_Bieu04.072" xfId="8"/>
    <cellStyle name="Normal_Book2" xfId="9"/>
    <cellStyle name="Normal_SPT3-96_Bieudautu_Dautu(6-2011)" xfId="10"/>
    <cellStyle name="Normal_SPT3-96_TM, VT, CPI__ T02.2011" xfId="11"/>
    <cellStyle name="Percent" xfId="1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7"/>
  <sheetViews>
    <sheetView zoomScale="90" zoomScaleNormal="90" workbookViewId="0">
      <selection activeCell="B3" sqref="B3"/>
    </sheetView>
  </sheetViews>
  <sheetFormatPr defaultColWidth="9.140625" defaultRowHeight="15.75"/>
  <cols>
    <col min="1" max="1" width="3.85546875" style="3" customWidth="1"/>
    <col min="2" max="2" width="33.7109375" style="3" customWidth="1"/>
    <col min="3" max="4" width="14.85546875" style="3" customWidth="1"/>
    <col min="5" max="5" width="14.570312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c r="A1" s="2" t="s">
        <v>201</v>
      </c>
      <c r="B1" s="2"/>
      <c r="C1" s="2"/>
      <c r="D1" s="2"/>
      <c r="E1" s="2"/>
    </row>
    <row r="2" spans="1:10" ht="24" customHeight="1">
      <c r="A2" s="1"/>
      <c r="B2" s="1"/>
      <c r="C2" s="38"/>
      <c r="D2" s="1"/>
      <c r="E2" s="39"/>
    </row>
    <row r="3" spans="1:10" s="4" customFormat="1" ht="70.5" customHeight="1">
      <c r="A3" s="89"/>
      <c r="B3" s="90"/>
      <c r="C3" s="91" t="s">
        <v>101</v>
      </c>
      <c r="D3" s="91" t="s">
        <v>102</v>
      </c>
      <c r="E3" s="92" t="s">
        <v>103</v>
      </c>
    </row>
    <row r="4" spans="1:10" ht="22.5" customHeight="1">
      <c r="A4" s="42" t="s">
        <v>39</v>
      </c>
      <c r="B4" s="43"/>
      <c r="C4" s="79"/>
      <c r="D4" s="79"/>
      <c r="E4" s="82"/>
    </row>
    <row r="5" spans="1:10" ht="22.5" customHeight="1">
      <c r="A5" s="198"/>
      <c r="B5" s="45" t="s">
        <v>211</v>
      </c>
      <c r="C5" s="80"/>
      <c r="D5" s="80"/>
      <c r="E5" s="83"/>
    </row>
    <row r="6" spans="1:10" ht="22.5" customHeight="1">
      <c r="A6" s="198"/>
      <c r="B6" s="46" t="s">
        <v>212</v>
      </c>
      <c r="C6" s="80"/>
      <c r="D6" s="80"/>
      <c r="E6" s="83"/>
      <c r="J6" s="212"/>
    </row>
    <row r="7" spans="1:10" ht="22.5" customHeight="1">
      <c r="A7" s="198"/>
      <c r="B7" s="46" t="s">
        <v>222</v>
      </c>
      <c r="C7" s="80">
        <v>1004</v>
      </c>
      <c r="D7" s="80">
        <v>1107</v>
      </c>
      <c r="E7" s="83">
        <f>+D7/C7*100</f>
        <v>110.25896414342628</v>
      </c>
    </row>
    <row r="8" spans="1:10" ht="20.25" customHeight="1">
      <c r="A8" s="47"/>
      <c r="B8" s="45" t="s">
        <v>40</v>
      </c>
      <c r="C8" s="80"/>
      <c r="D8" s="80"/>
      <c r="E8" s="83"/>
    </row>
    <row r="9" spans="1:10" ht="20.25" customHeight="1">
      <c r="A9" s="47"/>
      <c r="B9" s="46" t="s">
        <v>6</v>
      </c>
      <c r="C9" s="80">
        <v>6573.4000000000015</v>
      </c>
      <c r="D9" s="80">
        <v>3883.7099999999991</v>
      </c>
      <c r="E9" s="83">
        <f t="shared" ref="E9:E14" si="0">+D9/C9*100</f>
        <v>59.0822101195728</v>
      </c>
    </row>
    <row r="10" spans="1:10" ht="20.25" customHeight="1">
      <c r="A10" s="47"/>
      <c r="B10" s="46" t="s">
        <v>213</v>
      </c>
      <c r="C10" s="80"/>
      <c r="D10" s="80"/>
      <c r="E10" s="83"/>
    </row>
    <row r="11" spans="1:10" ht="20.25" customHeight="1">
      <c r="A11" s="47"/>
      <c r="B11" s="46" t="s">
        <v>218</v>
      </c>
      <c r="C11" s="80">
        <v>251.49</v>
      </c>
      <c r="D11" s="80">
        <v>430.5</v>
      </c>
      <c r="E11" s="83">
        <f t="shared" si="0"/>
        <v>171.17976857926755</v>
      </c>
    </row>
    <row r="12" spans="1:10" ht="20.25" customHeight="1">
      <c r="A12" s="47"/>
      <c r="B12" s="46" t="s">
        <v>219</v>
      </c>
      <c r="C12" s="80">
        <v>271.62</v>
      </c>
      <c r="D12" s="80">
        <v>278.29999999999995</v>
      </c>
      <c r="E12" s="83">
        <f t="shared" si="0"/>
        <v>102.45931816508356</v>
      </c>
    </row>
    <row r="13" spans="1:10" ht="20.25" customHeight="1">
      <c r="A13" s="47"/>
      <c r="B13" s="46" t="s">
        <v>199</v>
      </c>
      <c r="C13" s="205">
        <v>2.4</v>
      </c>
      <c r="D13" s="205">
        <v>2.2999999999999998</v>
      </c>
      <c r="E13" s="83">
        <f t="shared" si="0"/>
        <v>95.833333333333329</v>
      </c>
    </row>
    <row r="14" spans="1:10" ht="20.25" customHeight="1">
      <c r="A14" s="47"/>
      <c r="B14" s="46" t="s">
        <v>223</v>
      </c>
      <c r="C14" s="205">
        <v>25.009999999999991</v>
      </c>
      <c r="D14" s="205">
        <v>26</v>
      </c>
      <c r="E14" s="83">
        <f t="shared" si="0"/>
        <v>103.9584166333467</v>
      </c>
    </row>
    <row r="15" spans="1:10" ht="33.75" customHeight="1">
      <c r="A15" s="269" t="s">
        <v>34</v>
      </c>
      <c r="B15" s="270"/>
      <c r="C15" s="80"/>
      <c r="D15" s="80"/>
      <c r="E15" s="83"/>
    </row>
    <row r="16" spans="1:10" ht="19.5" customHeight="1">
      <c r="A16" s="204"/>
      <c r="B16" s="45" t="s">
        <v>211</v>
      </c>
      <c r="C16" s="80"/>
      <c r="D16" s="80"/>
      <c r="E16" s="83"/>
    </row>
    <row r="17" spans="1:10" ht="19.5" customHeight="1">
      <c r="A17" s="204"/>
      <c r="B17" s="46" t="s">
        <v>212</v>
      </c>
      <c r="C17" s="254">
        <v>53.55</v>
      </c>
      <c r="D17" s="254">
        <v>2780.2</v>
      </c>
      <c r="E17" s="263">
        <f>+D17/C17*100</f>
        <v>5191.7833800186745</v>
      </c>
      <c r="J17" s="266"/>
    </row>
    <row r="18" spans="1:10" ht="19.5" customHeight="1">
      <c r="A18" s="204"/>
      <c r="B18" s="46" t="s">
        <v>222</v>
      </c>
      <c r="C18" s="80"/>
      <c r="D18" s="80"/>
      <c r="E18" s="83"/>
    </row>
    <row r="19" spans="1:10" ht="20.25" customHeight="1">
      <c r="A19" s="47"/>
      <c r="B19" s="45" t="s">
        <v>61</v>
      </c>
      <c r="C19" s="80"/>
      <c r="D19" s="80"/>
      <c r="E19" s="83"/>
    </row>
    <row r="20" spans="1:10" ht="20.25" customHeight="1">
      <c r="A20" s="47"/>
      <c r="B20" s="46" t="s">
        <v>6</v>
      </c>
      <c r="C20" s="80"/>
      <c r="D20" s="80"/>
      <c r="E20" s="83"/>
    </row>
    <row r="21" spans="1:10" ht="20.25" customHeight="1">
      <c r="A21" s="47"/>
      <c r="B21" s="46" t="s">
        <v>218</v>
      </c>
      <c r="C21" s="80"/>
      <c r="D21" s="80"/>
      <c r="E21" s="83"/>
    </row>
    <row r="22" spans="1:10" ht="20.25" customHeight="1">
      <c r="A22" s="47"/>
      <c r="B22" s="46" t="s">
        <v>219</v>
      </c>
      <c r="C22" s="80"/>
      <c r="D22" s="80"/>
      <c r="E22" s="83"/>
    </row>
    <row r="23" spans="1:10" ht="20.25" customHeight="1">
      <c r="A23" s="47"/>
      <c r="B23" s="46" t="s">
        <v>199</v>
      </c>
      <c r="C23" s="254">
        <v>996.00000000000011</v>
      </c>
      <c r="D23" s="254">
        <v>1040.625</v>
      </c>
      <c r="E23" s="83">
        <f t="shared" ref="E23" si="1">+D23/C23*100</f>
        <v>104.48042168674698</v>
      </c>
      <c r="H23" s="211"/>
      <c r="I23" s="211"/>
    </row>
    <row r="24" spans="1:10" ht="20.25" customHeight="1">
      <c r="A24" s="47"/>
      <c r="B24" s="46" t="s">
        <v>223</v>
      </c>
      <c r="C24" s="80"/>
      <c r="D24" s="80"/>
      <c r="E24" s="83"/>
      <c r="H24" s="211"/>
      <c r="I24" s="211"/>
    </row>
    <row r="25" spans="1:10" s="4" customFormat="1" ht="20.25" customHeight="1">
      <c r="A25" s="267" t="s">
        <v>92</v>
      </c>
      <c r="B25" s="268"/>
      <c r="C25" s="85"/>
      <c r="D25" s="85"/>
      <c r="E25" s="83"/>
    </row>
    <row r="26" spans="1:10" ht="20.25" customHeight="1">
      <c r="A26" s="47"/>
      <c r="B26" s="48" t="s">
        <v>93</v>
      </c>
      <c r="C26" s="80">
        <v>99374</v>
      </c>
      <c r="D26" s="80">
        <v>98855</v>
      </c>
      <c r="E26" s="83">
        <f t="shared" ref="E26:E33" si="2">+D26/C26*100</f>
        <v>99.477730593515403</v>
      </c>
    </row>
    <row r="27" spans="1:10" ht="20.25" customHeight="1">
      <c r="A27" s="47"/>
      <c r="B27" s="48" t="s">
        <v>94</v>
      </c>
      <c r="C27" s="80">
        <v>17945</v>
      </c>
      <c r="D27" s="80">
        <v>19228</v>
      </c>
      <c r="E27" s="83">
        <f t="shared" si="2"/>
        <v>107.14962385065479</v>
      </c>
    </row>
    <row r="28" spans="1:10" ht="20.25" customHeight="1">
      <c r="A28" s="47"/>
      <c r="B28" s="48" t="s">
        <v>95</v>
      </c>
      <c r="C28" s="80">
        <v>225136</v>
      </c>
      <c r="D28" s="80">
        <v>235450</v>
      </c>
      <c r="E28" s="83">
        <f t="shared" si="2"/>
        <v>104.58123090043352</v>
      </c>
    </row>
    <row r="29" spans="1:10" ht="20.25" customHeight="1">
      <c r="A29" s="86"/>
      <c r="B29" s="48" t="s">
        <v>96</v>
      </c>
      <c r="C29" s="80">
        <v>1177.0600000000002</v>
      </c>
      <c r="D29" s="80">
        <v>1564.54</v>
      </c>
      <c r="E29" s="83">
        <f t="shared" si="2"/>
        <v>132.91930742697906</v>
      </c>
    </row>
    <row r="30" spans="1:10" ht="20.25" customHeight="1">
      <c r="A30" s="86"/>
      <c r="B30" s="87" t="s">
        <v>97</v>
      </c>
      <c r="C30" s="262">
        <v>880</v>
      </c>
      <c r="D30" s="262">
        <v>1105</v>
      </c>
      <c r="E30" s="88">
        <f t="shared" si="2"/>
        <v>125.56818181818181</v>
      </c>
    </row>
    <row r="31" spans="1:10" ht="20.25" customHeight="1">
      <c r="A31" s="49" t="s">
        <v>98</v>
      </c>
      <c r="B31" s="50"/>
      <c r="C31" s="80"/>
      <c r="D31" s="80"/>
      <c r="E31" s="83"/>
    </row>
    <row r="32" spans="1:10" ht="20.25" customHeight="1">
      <c r="A32" s="49"/>
      <c r="B32" s="48" t="s">
        <v>100</v>
      </c>
      <c r="C32" s="205">
        <v>511</v>
      </c>
      <c r="D32" s="205">
        <v>451</v>
      </c>
      <c r="E32" s="83">
        <f t="shared" si="2"/>
        <v>88.25831702544032</v>
      </c>
    </row>
    <row r="33" spans="1:5" ht="20.25" customHeight="1">
      <c r="A33" s="49"/>
      <c r="B33" s="48" t="s">
        <v>99</v>
      </c>
      <c r="C33" s="80">
        <v>59800</v>
      </c>
      <c r="D33" s="80">
        <v>58800</v>
      </c>
      <c r="E33" s="83">
        <f t="shared" si="2"/>
        <v>98.327759197324411</v>
      </c>
    </row>
    <row r="34" spans="1:5" ht="4.5" customHeight="1">
      <c r="A34" s="51"/>
      <c r="B34" s="52"/>
      <c r="C34" s="81"/>
      <c r="D34" s="81"/>
      <c r="E34" s="84"/>
    </row>
    <row r="35" spans="1:5">
      <c r="A35" s="40"/>
      <c r="B35" s="41"/>
    </row>
    <row r="36" spans="1:5">
      <c r="A36" s="40"/>
      <c r="B36" s="41"/>
    </row>
    <row r="37" spans="1:5">
      <c r="A37" s="40"/>
      <c r="B37" s="1"/>
    </row>
  </sheetData>
  <mergeCells count="2">
    <mergeCell ref="A25:B25"/>
    <mergeCell ref="A15:B15"/>
  </mergeCells>
  <phoneticPr fontId="2"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H1" sqref="H1:H1048576"/>
    </sheetView>
  </sheetViews>
  <sheetFormatPr defaultColWidth="9.140625" defaultRowHeight="15.75"/>
  <cols>
    <col min="1" max="1" width="2.28515625" style="3" customWidth="1"/>
    <col min="2" max="2" width="22.7109375" style="3" customWidth="1"/>
    <col min="3" max="3" width="12.7109375" style="3" customWidth="1"/>
    <col min="4" max="4" width="11.28515625" style="3" customWidth="1"/>
    <col min="5" max="5" width="12.5703125" style="3" customWidth="1"/>
    <col min="6" max="6" width="11.5703125" style="3" customWidth="1"/>
    <col min="7" max="7" width="13.28515625" style="3" customWidth="1"/>
    <col min="8" max="8" width="10.5703125" style="3" hidden="1" customWidth="1"/>
    <col min="9" max="16384" width="9.140625" style="3"/>
  </cols>
  <sheetData>
    <row r="1" spans="1:8" ht="24" customHeight="1">
      <c r="A1" s="291" t="s">
        <v>209</v>
      </c>
      <c r="B1" s="291"/>
      <c r="C1" s="291"/>
      <c r="D1" s="29"/>
      <c r="E1" s="34"/>
    </row>
    <row r="2" spans="1:8" ht="19.5" customHeight="1">
      <c r="A2" s="282" t="s">
        <v>229</v>
      </c>
      <c r="B2" s="282"/>
      <c r="D2" s="35"/>
      <c r="E2" s="36"/>
    </row>
    <row r="3" spans="1:8" ht="27.75" customHeight="1">
      <c r="D3" s="32"/>
      <c r="E3" s="33"/>
    </row>
    <row r="4" spans="1:8" ht="99" customHeight="1">
      <c r="A4" s="62"/>
      <c r="B4" s="63"/>
      <c r="C4" s="5" t="s">
        <v>70</v>
      </c>
      <c r="D4" s="57" t="s">
        <v>38</v>
      </c>
      <c r="E4" s="5" t="s">
        <v>80</v>
      </c>
      <c r="F4" s="57" t="s">
        <v>71</v>
      </c>
      <c r="G4" s="57" t="s">
        <v>78</v>
      </c>
      <c r="H4" s="57" t="s">
        <v>214</v>
      </c>
    </row>
    <row r="5" spans="1:8" s="119" customFormat="1" ht="34.5" customHeight="1">
      <c r="A5" s="289" t="s">
        <v>193</v>
      </c>
      <c r="B5" s="290"/>
      <c r="C5" s="171">
        <f>+C6+C7+C8+C9</f>
        <v>587.30521491903266</v>
      </c>
      <c r="D5" s="172">
        <f>+D6+D7+D8+D9</f>
        <v>166.73461627162263</v>
      </c>
      <c r="E5" s="172">
        <f>+E6+E7+E8+E9</f>
        <v>754.03983119065526</v>
      </c>
      <c r="F5" s="171">
        <f>+D5/H5*100</f>
        <v>117.50149138239789</v>
      </c>
      <c r="G5" s="171">
        <f>+G6</f>
        <v>108.39356446354564</v>
      </c>
      <c r="H5" s="207">
        <f>+H6+H8</f>
        <v>141.9</v>
      </c>
    </row>
    <row r="6" spans="1:8" s="119" customFormat="1" ht="23.25" customHeight="1">
      <c r="A6" s="173"/>
      <c r="B6" s="152" t="s">
        <v>62</v>
      </c>
      <c r="C6" s="126">
        <f>+E6-D6</f>
        <v>587.30521491903266</v>
      </c>
      <c r="D6" s="126">
        <v>166.73461627162263</v>
      </c>
      <c r="E6" s="126">
        <v>754.03983119065526</v>
      </c>
      <c r="F6" s="124">
        <f>+D6/H6*100</f>
        <v>117.50149138239789</v>
      </c>
      <c r="G6" s="124">
        <v>108.39356446354564</v>
      </c>
      <c r="H6" s="168">
        <v>141.9</v>
      </c>
    </row>
    <row r="7" spans="1:8" s="119" customFormat="1" ht="23.25" customHeight="1">
      <c r="A7" s="173"/>
      <c r="B7" s="152" t="s">
        <v>63</v>
      </c>
      <c r="C7" s="126"/>
      <c r="D7" s="126"/>
      <c r="E7" s="126"/>
      <c r="F7" s="124"/>
      <c r="G7" s="124"/>
      <c r="H7" s="199"/>
    </row>
    <row r="8" spans="1:8" s="119" customFormat="1" ht="23.25" customHeight="1">
      <c r="A8" s="173"/>
      <c r="B8" s="152" t="s">
        <v>64</v>
      </c>
      <c r="C8" s="126">
        <f>+E8-D8</f>
        <v>0</v>
      </c>
      <c r="D8" s="126"/>
      <c r="E8" s="126"/>
      <c r="F8" s="124"/>
      <c r="G8" s="124"/>
      <c r="H8" s="199"/>
    </row>
    <row r="9" spans="1:8" s="119" customFormat="1" ht="23.25" customHeight="1">
      <c r="A9" s="173"/>
      <c r="B9" s="152" t="s">
        <v>67</v>
      </c>
      <c r="C9" s="126"/>
      <c r="D9" s="126"/>
      <c r="E9" s="126"/>
      <c r="F9" s="124"/>
      <c r="G9" s="124"/>
      <c r="H9" s="199"/>
    </row>
    <row r="10" spans="1:8" s="119" customFormat="1" ht="32.25" customHeight="1">
      <c r="A10" s="287" t="s">
        <v>191</v>
      </c>
      <c r="B10" s="288"/>
      <c r="C10" s="127">
        <f>+C11+C13</f>
        <v>22394.772640106465</v>
      </c>
      <c r="D10" s="127">
        <f>+D11+D13</f>
        <v>6275.8116384730183</v>
      </c>
      <c r="E10" s="127">
        <f>+E11+E13</f>
        <v>28670.584278579485</v>
      </c>
      <c r="F10" s="125">
        <f>+D10/H10*100</f>
        <v>142.5970815907236</v>
      </c>
      <c r="G10" s="125">
        <f>+G11</f>
        <v>133.16759768403409</v>
      </c>
      <c r="H10" s="207">
        <f>+H11+H13</f>
        <v>4401.08</v>
      </c>
    </row>
    <row r="11" spans="1:8" s="119" customFormat="1" ht="24.75" customHeight="1">
      <c r="A11" s="173"/>
      <c r="B11" s="152" t="s">
        <v>62</v>
      </c>
      <c r="C11" s="126">
        <f>+E11-D11</f>
        <v>22394.772640106465</v>
      </c>
      <c r="D11" s="126">
        <v>6275.8116384730183</v>
      </c>
      <c r="E11" s="126">
        <v>28670.584278579485</v>
      </c>
      <c r="F11" s="124">
        <f>+D11/H11*100</f>
        <v>142.5970815907236</v>
      </c>
      <c r="G11" s="124">
        <v>133.16759768403409</v>
      </c>
      <c r="H11" s="168">
        <v>4401.08</v>
      </c>
    </row>
    <row r="12" spans="1:8" s="119" customFormat="1" ht="24.75" customHeight="1">
      <c r="A12" s="173"/>
      <c r="B12" s="152" t="s">
        <v>63</v>
      </c>
      <c r="C12" s="126"/>
      <c r="D12" s="126"/>
      <c r="E12" s="126"/>
      <c r="F12" s="124"/>
      <c r="G12" s="124"/>
      <c r="H12" s="199"/>
    </row>
    <row r="13" spans="1:8" s="119" customFormat="1" ht="24.75" customHeight="1">
      <c r="A13" s="173"/>
      <c r="B13" s="152" t="s">
        <v>64</v>
      </c>
      <c r="C13" s="126">
        <f>+E13-D13</f>
        <v>0</v>
      </c>
      <c r="D13" s="126"/>
      <c r="E13" s="126"/>
      <c r="F13" s="124"/>
      <c r="G13" s="124"/>
      <c r="H13" s="199"/>
    </row>
    <row r="14" spans="1:8" s="119" customFormat="1" ht="24.75" customHeight="1">
      <c r="A14" s="174"/>
      <c r="B14" s="169" t="s">
        <v>67</v>
      </c>
      <c r="C14" s="175"/>
      <c r="D14" s="176"/>
      <c r="E14" s="176"/>
      <c r="F14" s="176"/>
      <c r="G14" s="176"/>
    </row>
    <row r="15" spans="1:8" s="119" customFormat="1" ht="20.100000000000001" customHeight="1">
      <c r="A15" s="177"/>
      <c r="B15" s="178"/>
    </row>
    <row r="16" spans="1:8" s="119" customFormat="1" ht="20.100000000000001" customHeight="1"/>
    <row r="17" s="119" customFormat="1" ht="20.100000000000001" customHeight="1"/>
  </sheetData>
  <mergeCells count="4">
    <mergeCell ref="A5:B5"/>
    <mergeCell ref="A10:B10"/>
    <mergeCell ref="A2:B2"/>
    <mergeCell ref="A1:C1"/>
  </mergeCells>
  <pageMargins left="1.01" right="0.511811023622047" top="0.52" bottom="0.62992125984252001" header="0.31496062992126" footer="0.196850393700787"/>
  <pageSetup paperSize="9" firstPageNumber="1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N25"/>
  <sheetViews>
    <sheetView workbookViewId="0">
      <selection activeCell="G1" sqref="G1:H1048576"/>
    </sheetView>
  </sheetViews>
  <sheetFormatPr defaultColWidth="9.140625" defaultRowHeight="16.5" customHeight="1"/>
  <cols>
    <col min="1" max="1" width="4.140625" style="9" customWidth="1"/>
    <col min="2" max="2" width="27.7109375" style="9" customWidth="1"/>
    <col min="3" max="3" width="9.140625" style="9" customWidth="1"/>
    <col min="4" max="4" width="12.28515625" style="9" customWidth="1"/>
    <col min="5" max="5" width="13" style="9" customWidth="1"/>
    <col min="6" max="6" width="18.5703125" style="9" customWidth="1"/>
    <col min="7" max="8" width="11.5703125" style="9" hidden="1" customWidth="1"/>
    <col min="9" max="13" width="9.140625" style="9"/>
    <col min="14" max="14" width="14.5703125" style="9" bestFit="1" customWidth="1"/>
    <col min="15" max="16384" width="9.140625" style="9"/>
  </cols>
  <sheetData>
    <row r="1" spans="1:14" ht="24" customHeight="1">
      <c r="A1" s="274" t="s">
        <v>210</v>
      </c>
      <c r="B1" s="274"/>
    </row>
    <row r="2" spans="1:14" ht="19.5" customHeight="1">
      <c r="A2" s="282" t="s">
        <v>229</v>
      </c>
      <c r="B2" s="282"/>
    </row>
    <row r="3" spans="1:14" ht="16.5" customHeight="1">
      <c r="A3" s="6"/>
      <c r="B3" s="6"/>
      <c r="C3" s="6"/>
      <c r="D3" s="6"/>
      <c r="E3" s="6"/>
    </row>
    <row r="4" spans="1:14" ht="82.5" customHeight="1">
      <c r="A4" s="55"/>
      <c r="B4" s="56"/>
      <c r="C4" s="5" t="s">
        <v>69</v>
      </c>
      <c r="D4" s="57" t="s">
        <v>81</v>
      </c>
      <c r="E4" s="5" t="s">
        <v>68</v>
      </c>
      <c r="F4" s="57" t="s">
        <v>82</v>
      </c>
      <c r="G4" s="57" t="s">
        <v>189</v>
      </c>
      <c r="H4" s="57" t="s">
        <v>194</v>
      </c>
    </row>
    <row r="5" spans="1:14" ht="17.25" customHeight="1">
      <c r="A5" s="44" t="s">
        <v>53</v>
      </c>
      <c r="B5" s="48"/>
      <c r="C5" s="60"/>
      <c r="D5" s="60"/>
      <c r="E5" s="60"/>
      <c r="F5" s="60"/>
      <c r="G5" s="209"/>
      <c r="H5" s="209"/>
    </row>
    <row r="6" spans="1:14" ht="17.25" customHeight="1">
      <c r="A6" s="47"/>
      <c r="B6" s="48" t="s">
        <v>55</v>
      </c>
      <c r="C6" s="53">
        <f>+C7+C8+C9</f>
        <v>3</v>
      </c>
      <c r="D6" s="53">
        <f>+D7+D8+D9</f>
        <v>26</v>
      </c>
      <c r="E6" s="179">
        <f>+C6/G6*100</f>
        <v>60</v>
      </c>
      <c r="F6" s="179">
        <f>+D6/H6*100</f>
        <v>113.04347826086956</v>
      </c>
      <c r="G6" s="53">
        <f>+G7+G8+G9</f>
        <v>5</v>
      </c>
      <c r="H6" s="53">
        <f>+H7+H8+H9</f>
        <v>23</v>
      </c>
    </row>
    <row r="7" spans="1:14" ht="17.25" customHeight="1">
      <c r="A7" s="47"/>
      <c r="B7" s="58" t="s">
        <v>62</v>
      </c>
      <c r="C7" s="61">
        <v>3</v>
      </c>
      <c r="D7" s="61">
        <f>19+4+3</f>
        <v>26</v>
      </c>
      <c r="E7" s="179">
        <f>+C7/G7*100</f>
        <v>60</v>
      </c>
      <c r="F7" s="179">
        <f>+D7/H7*100</f>
        <v>113.04347826086956</v>
      </c>
      <c r="G7" s="53">
        <v>5</v>
      </c>
      <c r="H7" s="53">
        <f>19+4</f>
        <v>23</v>
      </c>
    </row>
    <row r="8" spans="1:14" ht="17.25" customHeight="1">
      <c r="A8" s="47"/>
      <c r="B8" s="58" t="s">
        <v>63</v>
      </c>
      <c r="C8" s="61"/>
      <c r="D8" s="61"/>
      <c r="E8" s="179"/>
      <c r="F8" s="179"/>
      <c r="G8" s="53"/>
      <c r="H8" s="53"/>
    </row>
    <row r="9" spans="1:14" ht="17.25" customHeight="1">
      <c r="A9" s="47"/>
      <c r="B9" s="58" t="s">
        <v>64</v>
      </c>
      <c r="C9" s="61"/>
      <c r="D9" s="61"/>
      <c r="E9" s="179"/>
      <c r="F9" s="179"/>
      <c r="G9" s="53"/>
      <c r="H9" s="53"/>
    </row>
    <row r="10" spans="1:14" ht="17.25" customHeight="1">
      <c r="A10" s="47"/>
      <c r="B10" s="48" t="s">
        <v>56</v>
      </c>
      <c r="C10" s="53">
        <f>+C11+C12+C13</f>
        <v>1</v>
      </c>
      <c r="D10" s="53">
        <f>+D11+D12+D13</f>
        <v>11</v>
      </c>
      <c r="E10" s="179">
        <f t="shared" ref="E10" si="0">+C10/G10*100</f>
        <v>100</v>
      </c>
      <c r="F10" s="179">
        <f t="shared" ref="F10" si="1">+D10/H10*100</f>
        <v>68.75</v>
      </c>
      <c r="G10" s="53">
        <f>+G11+G12+G13</f>
        <v>1</v>
      </c>
      <c r="H10" s="53">
        <f>+H11+H12+H13</f>
        <v>16</v>
      </c>
    </row>
    <row r="11" spans="1:14" ht="17.25" customHeight="1">
      <c r="A11" s="47"/>
      <c r="B11" s="58" t="s">
        <v>62</v>
      </c>
      <c r="C11" s="53">
        <v>1</v>
      </c>
      <c r="D11" s="53">
        <f>9+1+1</f>
        <v>11</v>
      </c>
      <c r="E11" s="179">
        <f t="shared" ref="E11:E15" si="2">+C11/G11*100</f>
        <v>100</v>
      </c>
      <c r="F11" s="179">
        <f>+D11/H11*100</f>
        <v>68.75</v>
      </c>
      <c r="G11" s="53">
        <v>1</v>
      </c>
      <c r="H11" s="53">
        <f>15+1</f>
        <v>16</v>
      </c>
    </row>
    <row r="12" spans="1:14" ht="17.25" customHeight="1">
      <c r="A12" s="47"/>
      <c r="B12" s="58" t="s">
        <v>63</v>
      </c>
      <c r="C12" s="53"/>
      <c r="D12" s="53"/>
      <c r="E12" s="179"/>
      <c r="F12" s="179"/>
      <c r="G12" s="53"/>
      <c r="H12" s="53"/>
    </row>
    <row r="13" spans="1:14" ht="17.25" customHeight="1">
      <c r="A13" s="47"/>
      <c r="B13" s="58" t="s">
        <v>64</v>
      </c>
      <c r="C13" s="53"/>
      <c r="D13" s="53"/>
      <c r="E13" s="179"/>
      <c r="F13" s="179"/>
      <c r="G13" s="53"/>
      <c r="H13" s="53"/>
    </row>
    <row r="14" spans="1:14" ht="17.25" customHeight="1">
      <c r="A14" s="47"/>
      <c r="B14" s="48" t="s">
        <v>57</v>
      </c>
      <c r="C14" s="53">
        <f>+C15+C16+C17</f>
        <v>2</v>
      </c>
      <c r="D14" s="53">
        <f>+D15+D16+D17</f>
        <v>24</v>
      </c>
      <c r="E14" s="179">
        <f t="shared" si="2"/>
        <v>40</v>
      </c>
      <c r="F14" s="179">
        <f t="shared" ref="F14" si="3">+D14/H14*100</f>
        <v>114.28571428571428</v>
      </c>
      <c r="G14" s="53">
        <f>+G15+G16+G17</f>
        <v>5</v>
      </c>
      <c r="H14" s="53">
        <f>+H15+H16+H17</f>
        <v>21</v>
      </c>
      <c r="N14" s="194"/>
    </row>
    <row r="15" spans="1:14" ht="17.25" customHeight="1">
      <c r="A15" s="47"/>
      <c r="B15" s="58" t="s">
        <v>62</v>
      </c>
      <c r="C15" s="53">
        <v>2</v>
      </c>
      <c r="D15" s="53">
        <f>19+3+2</f>
        <v>24</v>
      </c>
      <c r="E15" s="179">
        <f t="shared" si="2"/>
        <v>40</v>
      </c>
      <c r="F15" s="179">
        <f>+D15/H15*100</f>
        <v>114.28571428571428</v>
      </c>
      <c r="G15" s="53">
        <v>5</v>
      </c>
      <c r="H15" s="53">
        <f>16+5</f>
        <v>21</v>
      </c>
    </row>
    <row r="16" spans="1:14" ht="17.25" customHeight="1">
      <c r="A16" s="47"/>
      <c r="B16" s="58" t="s">
        <v>63</v>
      </c>
      <c r="C16" s="53"/>
      <c r="D16" s="53"/>
      <c r="E16" s="179"/>
      <c r="F16" s="53"/>
      <c r="G16" s="53"/>
      <c r="H16" s="53"/>
      <c r="N16" s="206"/>
    </row>
    <row r="17" spans="1:8" ht="17.25" customHeight="1">
      <c r="A17" s="47"/>
      <c r="B17" s="58" t="s">
        <v>64</v>
      </c>
      <c r="C17" s="53"/>
      <c r="D17" s="53"/>
      <c r="E17" s="179"/>
      <c r="F17" s="53"/>
      <c r="G17" s="53"/>
      <c r="H17" s="53"/>
    </row>
    <row r="18" spans="1:8" ht="17.25" customHeight="1">
      <c r="A18" s="44" t="s">
        <v>54</v>
      </c>
      <c r="B18" s="48"/>
      <c r="C18" s="53"/>
      <c r="D18" s="53"/>
      <c r="E18" s="179"/>
      <c r="F18" s="53"/>
      <c r="G18" s="53"/>
      <c r="H18" s="53"/>
    </row>
    <row r="19" spans="1:8" ht="17.25" customHeight="1">
      <c r="A19" s="47"/>
      <c r="B19" s="48" t="s">
        <v>58</v>
      </c>
      <c r="C19" s="53">
        <v>5</v>
      </c>
      <c r="D19" s="53">
        <f>7+5</f>
        <v>12</v>
      </c>
      <c r="E19" s="179"/>
      <c r="F19" s="179">
        <f>+D19/H19*100</f>
        <v>66.666666666666657</v>
      </c>
      <c r="G19" s="53"/>
      <c r="H19" s="53">
        <v>18</v>
      </c>
    </row>
    <row r="20" spans="1:8" ht="17.25" customHeight="1">
      <c r="A20" s="47"/>
      <c r="B20" s="48" t="s">
        <v>56</v>
      </c>
      <c r="C20" s="53"/>
      <c r="D20" s="53"/>
      <c r="E20" s="53"/>
      <c r="F20" s="255"/>
      <c r="G20" s="53"/>
      <c r="H20" s="53"/>
    </row>
    <row r="21" spans="1:8" ht="17.25" customHeight="1">
      <c r="A21" s="47"/>
      <c r="B21" s="48" t="s">
        <v>57</v>
      </c>
      <c r="C21" s="53"/>
      <c r="D21" s="53"/>
      <c r="E21" s="53"/>
      <c r="F21" s="179"/>
      <c r="G21" s="53"/>
      <c r="H21" s="53"/>
    </row>
    <row r="22" spans="1:8" ht="34.5" customHeight="1">
      <c r="A22" s="59"/>
      <c r="B22" s="256" t="s">
        <v>59</v>
      </c>
      <c r="C22" s="257">
        <v>250</v>
      </c>
      <c r="D22" s="257">
        <f>307+250</f>
        <v>557</v>
      </c>
      <c r="E22" s="258"/>
      <c r="F22" s="259">
        <f>+D22/H22*100</f>
        <v>16.736778846153847</v>
      </c>
      <c r="G22" s="260"/>
      <c r="H22" s="260">
        <v>3328</v>
      </c>
    </row>
    <row r="23" spans="1:8" ht="16.5" customHeight="1">
      <c r="B23" s="37"/>
    </row>
    <row r="24" spans="1:8" ht="16.5" customHeight="1">
      <c r="F24" s="195"/>
    </row>
    <row r="25" spans="1:8" ht="16.5" customHeight="1">
      <c r="D25" s="203"/>
    </row>
  </sheetData>
  <mergeCells count="2">
    <mergeCell ref="A2:B2"/>
    <mergeCell ref="A1:B1"/>
  </mergeCells>
  <pageMargins left="1.05"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4"/>
  <sheetViews>
    <sheetView workbookViewId="0">
      <selection activeCell="C5" sqref="C5:C23"/>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c r="A1" s="4" t="s">
        <v>202</v>
      </c>
      <c r="B1" s="4"/>
      <c r="C1" s="4"/>
    </row>
    <row r="2" spans="1:11" ht="19.5" customHeight="1">
      <c r="A2" s="3" t="s">
        <v>229</v>
      </c>
    </row>
    <row r="3" spans="1:11" ht="27" customHeight="1">
      <c r="A3" s="6"/>
      <c r="B3" s="6"/>
      <c r="C3" s="6"/>
      <c r="D3" s="6"/>
      <c r="E3" s="6"/>
      <c r="F3" s="102" t="s">
        <v>7</v>
      </c>
    </row>
    <row r="4" spans="1:11" ht="81.75" customHeight="1">
      <c r="A4" s="101"/>
      <c r="B4" s="103" t="s">
        <v>138</v>
      </c>
      <c r="C4" s="104" t="s">
        <v>200</v>
      </c>
      <c r="D4" s="104" t="s">
        <v>72</v>
      </c>
      <c r="E4" s="105" t="s">
        <v>73</v>
      </c>
      <c r="F4" s="104" t="s">
        <v>76</v>
      </c>
    </row>
    <row r="5" spans="1:11" ht="20.100000000000001" customHeight="1">
      <c r="A5" s="95" t="s">
        <v>41</v>
      </c>
      <c r="B5" s="78"/>
      <c r="C5" s="106">
        <v>109.95</v>
      </c>
      <c r="D5" s="106">
        <v>106.53</v>
      </c>
      <c r="E5" s="106">
        <v>113.47</v>
      </c>
      <c r="F5" s="106">
        <v>110.67</v>
      </c>
    </row>
    <row r="6" spans="1:11" s="4" customFormat="1" ht="19.5" customHeight="1">
      <c r="A6" s="96" t="s">
        <v>32</v>
      </c>
      <c r="B6" s="94" t="s">
        <v>104</v>
      </c>
      <c r="C6" s="107">
        <v>90.82</v>
      </c>
      <c r="D6" s="107">
        <v>101.87</v>
      </c>
      <c r="E6" s="107">
        <v>88.35</v>
      </c>
      <c r="F6" s="107">
        <v>90.33</v>
      </c>
    </row>
    <row r="7" spans="1:11" ht="19.5" customHeight="1">
      <c r="A7" s="100" t="s">
        <v>105</v>
      </c>
      <c r="B7" s="191" t="s">
        <v>106</v>
      </c>
      <c r="C7" s="99">
        <v>90.82</v>
      </c>
      <c r="D7" s="99">
        <v>101.87</v>
      </c>
      <c r="E7" s="99">
        <v>88.35</v>
      </c>
      <c r="F7" s="99">
        <v>90.33</v>
      </c>
    </row>
    <row r="8" spans="1:11" s="4" customFormat="1" ht="19.5" customHeight="1">
      <c r="A8" s="97" t="s">
        <v>107</v>
      </c>
      <c r="B8" s="93" t="s">
        <v>108</v>
      </c>
      <c r="C8" s="107">
        <v>104.82</v>
      </c>
      <c r="D8" s="107">
        <v>101.58</v>
      </c>
      <c r="E8" s="107">
        <v>93.01</v>
      </c>
      <c r="F8" s="107">
        <v>101.49</v>
      </c>
    </row>
    <row r="9" spans="1:11" ht="19.5" customHeight="1">
      <c r="A9" s="100" t="s">
        <v>109</v>
      </c>
      <c r="B9" s="191" t="s">
        <v>110</v>
      </c>
      <c r="C9" s="99">
        <v>112.46</v>
      </c>
      <c r="D9" s="99">
        <v>102.16</v>
      </c>
      <c r="E9" s="99">
        <v>90.04</v>
      </c>
      <c r="F9" s="99">
        <v>104.4</v>
      </c>
    </row>
    <row r="10" spans="1:11" ht="19.5" customHeight="1">
      <c r="A10" s="100" t="s">
        <v>111</v>
      </c>
      <c r="B10" s="191" t="s">
        <v>112</v>
      </c>
      <c r="C10" s="99">
        <v>93.98</v>
      </c>
      <c r="D10" s="99">
        <v>100.37</v>
      </c>
      <c r="E10" s="99">
        <v>95.09</v>
      </c>
      <c r="F10" s="99">
        <v>94.21</v>
      </c>
      <c r="K10" s="212"/>
    </row>
    <row r="11" spans="1:11" ht="19.5" customHeight="1">
      <c r="A11" s="100" t="s">
        <v>113</v>
      </c>
      <c r="B11" s="191" t="s">
        <v>114</v>
      </c>
      <c r="C11" s="99">
        <v>54.13</v>
      </c>
      <c r="D11" s="99">
        <v>100.68</v>
      </c>
      <c r="E11" s="99">
        <v>61.83</v>
      </c>
      <c r="F11" s="99">
        <v>55.62</v>
      </c>
    </row>
    <row r="12" spans="1:11" ht="19.5" customHeight="1">
      <c r="A12" s="100" t="s">
        <v>115</v>
      </c>
      <c r="B12" s="191" t="s">
        <v>116</v>
      </c>
      <c r="C12" s="99">
        <v>100.29</v>
      </c>
      <c r="D12" s="99">
        <v>99.85</v>
      </c>
      <c r="E12" s="99">
        <v>98.46</v>
      </c>
      <c r="F12" s="99">
        <v>99.92</v>
      </c>
    </row>
    <row r="13" spans="1:11" ht="41.25" customHeight="1">
      <c r="A13" s="100" t="s">
        <v>117</v>
      </c>
      <c r="B13" s="191" t="s">
        <v>118</v>
      </c>
      <c r="C13" s="99">
        <v>74.930000000000007</v>
      </c>
      <c r="D13" s="99">
        <v>100.55</v>
      </c>
      <c r="E13" s="99">
        <v>91.51</v>
      </c>
      <c r="F13" s="99">
        <v>77.05</v>
      </c>
    </row>
    <row r="14" spans="1:11" ht="19.5" customHeight="1">
      <c r="A14" s="100" t="s">
        <v>119</v>
      </c>
      <c r="B14" s="191" t="s">
        <v>120</v>
      </c>
      <c r="C14" s="99">
        <v>22.53</v>
      </c>
      <c r="D14" s="99">
        <v>0</v>
      </c>
      <c r="E14" s="99">
        <v>0</v>
      </c>
      <c r="F14" s="99">
        <v>22.53</v>
      </c>
    </row>
    <row r="15" spans="1:11" ht="19.5" customHeight="1">
      <c r="A15" s="100" t="s">
        <v>121</v>
      </c>
      <c r="B15" s="191" t="s">
        <v>122</v>
      </c>
      <c r="C15" s="99">
        <v>76.55</v>
      </c>
      <c r="D15" s="99">
        <v>101.72</v>
      </c>
      <c r="E15" s="99">
        <v>107.59</v>
      </c>
      <c r="F15" s="99">
        <v>79.930000000000007</v>
      </c>
    </row>
    <row r="16" spans="1:11" ht="27.75" customHeight="1">
      <c r="A16" s="100" t="s">
        <v>123</v>
      </c>
      <c r="B16" s="191" t="s">
        <v>124</v>
      </c>
      <c r="C16" s="99">
        <v>100.49</v>
      </c>
      <c r="D16" s="99">
        <v>101</v>
      </c>
      <c r="E16" s="99">
        <v>99.48</v>
      </c>
      <c r="F16" s="99">
        <v>100.28</v>
      </c>
    </row>
    <row r="17" spans="1:6" ht="29.25" customHeight="1">
      <c r="A17" s="100" t="s">
        <v>125</v>
      </c>
      <c r="B17" s="191" t="s">
        <v>126</v>
      </c>
      <c r="C17" s="99">
        <v>97.88</v>
      </c>
      <c r="D17" s="99">
        <v>100.17</v>
      </c>
      <c r="E17" s="99">
        <v>99.05</v>
      </c>
      <c r="F17" s="99">
        <v>98.11</v>
      </c>
    </row>
    <row r="18" spans="1:6" ht="19.5" customHeight="1">
      <c r="A18" s="100" t="s">
        <v>127</v>
      </c>
      <c r="B18" s="191" t="s">
        <v>128</v>
      </c>
      <c r="C18" s="99">
        <v>98.96</v>
      </c>
      <c r="D18" s="99">
        <v>100.04</v>
      </c>
      <c r="E18" s="99">
        <v>99.4</v>
      </c>
      <c r="F18" s="99">
        <v>99.05</v>
      </c>
    </row>
    <row r="19" spans="1:6" s="4" customFormat="1" ht="27.75" customHeight="1">
      <c r="A19" s="97" t="s">
        <v>129</v>
      </c>
      <c r="B19" s="93" t="s">
        <v>130</v>
      </c>
      <c r="C19" s="107">
        <v>110.45</v>
      </c>
      <c r="D19" s="107">
        <v>106.81</v>
      </c>
      <c r="E19" s="107">
        <v>114.73</v>
      </c>
      <c r="F19" s="107">
        <v>111.32</v>
      </c>
    </row>
    <row r="20" spans="1:6" ht="29.25" customHeight="1">
      <c r="A20" s="100" t="s">
        <v>129</v>
      </c>
      <c r="B20" s="191" t="s">
        <v>131</v>
      </c>
      <c r="C20" s="99">
        <v>110.45</v>
      </c>
      <c r="D20" s="99">
        <v>106.81</v>
      </c>
      <c r="E20" s="99">
        <v>114.73</v>
      </c>
      <c r="F20" s="99">
        <v>111.32</v>
      </c>
    </row>
    <row r="21" spans="1:6" ht="29.25" customHeight="1">
      <c r="A21" s="97" t="s">
        <v>132</v>
      </c>
      <c r="B21" s="93" t="s">
        <v>133</v>
      </c>
      <c r="C21" s="107">
        <v>99.36</v>
      </c>
      <c r="D21" s="107">
        <v>100.66</v>
      </c>
      <c r="E21" s="107">
        <v>100.32</v>
      </c>
      <c r="F21" s="107">
        <v>99.55</v>
      </c>
    </row>
    <row r="22" spans="1:6" ht="19.5" customHeight="1">
      <c r="A22" s="100" t="s">
        <v>134</v>
      </c>
      <c r="B22" s="191" t="s">
        <v>135</v>
      </c>
      <c r="C22" s="99">
        <v>104.91</v>
      </c>
      <c r="D22" s="99">
        <v>101.37</v>
      </c>
      <c r="E22" s="99">
        <v>105.41</v>
      </c>
      <c r="F22" s="99">
        <v>105.01</v>
      </c>
    </row>
    <row r="23" spans="1:6" ht="30" customHeight="1">
      <c r="A23" s="100" t="s">
        <v>136</v>
      </c>
      <c r="B23" s="191" t="s">
        <v>137</v>
      </c>
      <c r="C23" s="99">
        <v>95.44</v>
      </c>
      <c r="D23" s="99">
        <v>100.11</v>
      </c>
      <c r="E23" s="99">
        <v>96.62</v>
      </c>
      <c r="F23" s="99">
        <v>95.67</v>
      </c>
    </row>
    <row r="24" spans="1:6" ht="6.75" customHeight="1">
      <c r="A24" s="59"/>
      <c r="B24" s="77"/>
      <c r="C24" s="77"/>
      <c r="D24" s="54"/>
      <c r="E24" s="54"/>
      <c r="F24" s="54"/>
    </row>
  </sheetData>
  <phoneticPr fontId="2"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A4" sqref="A4"/>
    </sheetView>
  </sheetViews>
  <sheetFormatPr defaultColWidth="9.140625" defaultRowHeight="15.75"/>
  <cols>
    <col min="1" max="1" width="29.85546875" style="3" customWidth="1"/>
    <col min="2" max="2" width="8.7109375" style="108"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c r="A1" s="4" t="s">
        <v>203</v>
      </c>
    </row>
    <row r="2" spans="1:7" ht="19.5" customHeight="1">
      <c r="A2" s="3" t="s">
        <v>229</v>
      </c>
    </row>
    <row r="3" spans="1:7" ht="27" customHeight="1">
      <c r="A3" s="6"/>
      <c r="B3" s="109"/>
      <c r="C3" s="6"/>
      <c r="D3" s="6"/>
      <c r="E3" s="6"/>
      <c r="F3" s="6"/>
      <c r="G3" s="6"/>
    </row>
    <row r="4" spans="1:7" s="4" customFormat="1" ht="94.5" customHeight="1">
      <c r="A4" s="116"/>
      <c r="B4" s="105" t="s">
        <v>42</v>
      </c>
      <c r="C4" s="104" t="s">
        <v>43</v>
      </c>
      <c r="D4" s="105" t="s">
        <v>60</v>
      </c>
      <c r="E4" s="104" t="s">
        <v>77</v>
      </c>
      <c r="F4" s="105" t="s">
        <v>74</v>
      </c>
      <c r="G4" s="104" t="s">
        <v>78</v>
      </c>
    </row>
    <row r="5" spans="1:7" s="4" customFormat="1" ht="21.75" customHeight="1">
      <c r="A5" s="98" t="s">
        <v>139</v>
      </c>
      <c r="B5" s="110" t="s">
        <v>162</v>
      </c>
      <c r="C5" s="113">
        <f>+E5-D5</f>
        <v>231738.96</v>
      </c>
      <c r="D5" s="113">
        <v>56902.85</v>
      </c>
      <c r="E5" s="113">
        <v>288641.81</v>
      </c>
      <c r="F5" s="113">
        <v>88.24</v>
      </c>
      <c r="G5" s="113">
        <v>90.26</v>
      </c>
    </row>
    <row r="6" spans="1:7" ht="30.75" customHeight="1">
      <c r="A6" s="261" t="s">
        <v>228</v>
      </c>
      <c r="B6" s="110" t="s">
        <v>140</v>
      </c>
      <c r="C6" s="113">
        <f>+E6-D6</f>
        <v>1266.5500000000002</v>
      </c>
      <c r="D6" s="113">
        <v>712.64</v>
      </c>
      <c r="E6" s="113">
        <v>1979.19</v>
      </c>
      <c r="F6" s="113">
        <v>88.74</v>
      </c>
      <c r="G6" s="113">
        <v>107.12</v>
      </c>
    </row>
    <row r="7" spans="1:7" ht="20.100000000000001" customHeight="1">
      <c r="A7" s="98" t="s">
        <v>141</v>
      </c>
      <c r="B7" s="110" t="s">
        <v>142</v>
      </c>
      <c r="C7" s="113">
        <f t="shared" ref="C7:C22" si="0">+E7-D7</f>
        <v>298.46999999999997</v>
      </c>
      <c r="D7" s="113">
        <v>79.67</v>
      </c>
      <c r="E7" s="113">
        <v>378.14</v>
      </c>
      <c r="F7" s="113">
        <v>92.65</v>
      </c>
      <c r="G7" s="113">
        <v>94.32</v>
      </c>
    </row>
    <row r="8" spans="1:7" ht="20.100000000000001" customHeight="1">
      <c r="A8" s="98" t="s">
        <v>143</v>
      </c>
      <c r="B8" s="110" t="s">
        <v>165</v>
      </c>
      <c r="C8" s="113">
        <f t="shared" si="0"/>
        <v>4.4000000000000004</v>
      </c>
      <c r="D8" s="113">
        <v>1.1000000000000001</v>
      </c>
      <c r="E8" s="113">
        <v>5.5</v>
      </c>
      <c r="F8" s="113">
        <v>55</v>
      </c>
      <c r="G8" s="113">
        <v>54.46</v>
      </c>
    </row>
    <row r="9" spans="1:7" ht="79.5" customHeight="1">
      <c r="A9" s="112" t="s">
        <v>144</v>
      </c>
      <c r="B9" s="114" t="s">
        <v>145</v>
      </c>
      <c r="C9" s="115">
        <f t="shared" si="0"/>
        <v>0.39</v>
      </c>
      <c r="D9" s="115">
        <v>0.12</v>
      </c>
      <c r="E9" s="115">
        <v>0.51</v>
      </c>
      <c r="F9" s="115">
        <v>66.67</v>
      </c>
      <c r="G9" s="115">
        <v>53.13</v>
      </c>
    </row>
    <row r="10" spans="1:7" ht="20.100000000000001" customHeight="1">
      <c r="A10" s="98" t="s">
        <v>146</v>
      </c>
      <c r="B10" s="110" t="s">
        <v>145</v>
      </c>
      <c r="C10" s="113">
        <f t="shared" si="0"/>
        <v>864.48</v>
      </c>
      <c r="D10" s="113">
        <v>77.540000000000006</v>
      </c>
      <c r="E10" s="113">
        <v>942.02</v>
      </c>
      <c r="F10" s="113">
        <v>104.23</v>
      </c>
      <c r="G10" s="113">
        <v>62.91</v>
      </c>
    </row>
    <row r="11" spans="1:7" ht="27.75" customHeight="1">
      <c r="A11" s="112" t="s">
        <v>147</v>
      </c>
      <c r="B11" s="110" t="s">
        <v>148</v>
      </c>
      <c r="C11" s="113">
        <f t="shared" si="0"/>
        <v>4.07</v>
      </c>
      <c r="D11" s="113">
        <v>0</v>
      </c>
      <c r="E11" s="113">
        <v>4.07</v>
      </c>
      <c r="F11" s="113">
        <v>0</v>
      </c>
      <c r="G11" s="113">
        <v>22.53</v>
      </c>
    </row>
    <row r="12" spans="1:7" ht="27.75" customHeight="1">
      <c r="A12" s="112" t="s">
        <v>149</v>
      </c>
      <c r="B12" s="110" t="s">
        <v>140</v>
      </c>
      <c r="C12" s="113">
        <f t="shared" si="0"/>
        <v>4.4000000000000004</v>
      </c>
      <c r="D12" s="113">
        <v>0</v>
      </c>
      <c r="E12" s="113">
        <v>4.4000000000000004</v>
      </c>
      <c r="F12" s="113">
        <v>0</v>
      </c>
      <c r="G12" s="113">
        <v>48.35</v>
      </c>
    </row>
    <row r="13" spans="1:7" ht="27.75" customHeight="1">
      <c r="A13" s="112" t="s">
        <v>150</v>
      </c>
      <c r="B13" s="110" t="s">
        <v>148</v>
      </c>
      <c r="C13" s="113">
        <f t="shared" si="0"/>
        <v>187.04</v>
      </c>
      <c r="D13" s="113">
        <v>47.87</v>
      </c>
      <c r="E13" s="113">
        <v>234.91</v>
      </c>
      <c r="F13" s="113">
        <v>107.59</v>
      </c>
      <c r="G13" s="113">
        <v>107.3</v>
      </c>
    </row>
    <row r="14" spans="1:7" ht="27.75" customHeight="1">
      <c r="A14" s="112" t="s">
        <v>151</v>
      </c>
      <c r="B14" s="110" t="s">
        <v>152</v>
      </c>
      <c r="C14" s="113">
        <f t="shared" si="0"/>
        <v>7001.3899999999994</v>
      </c>
      <c r="D14" s="113">
        <v>1804.94</v>
      </c>
      <c r="E14" s="113">
        <v>8806.33</v>
      </c>
      <c r="F14" s="113">
        <v>99.11</v>
      </c>
      <c r="G14" s="113">
        <v>97.8</v>
      </c>
    </row>
    <row r="15" spans="1:7" ht="20.100000000000001" customHeight="1">
      <c r="A15" s="112" t="s">
        <v>153</v>
      </c>
      <c r="B15" s="110" t="s">
        <v>140</v>
      </c>
      <c r="C15" s="113">
        <f t="shared" si="0"/>
        <v>3302</v>
      </c>
      <c r="D15" s="113">
        <v>825</v>
      </c>
      <c r="E15" s="113">
        <v>4127</v>
      </c>
      <c r="F15" s="113">
        <v>104.43</v>
      </c>
      <c r="G15" s="113">
        <v>109.73</v>
      </c>
    </row>
    <row r="16" spans="1:7" ht="32.25" customHeight="1">
      <c r="A16" s="112" t="s">
        <v>154</v>
      </c>
      <c r="B16" s="110" t="s">
        <v>152</v>
      </c>
      <c r="C16" s="113">
        <f t="shared" si="0"/>
        <v>84104.99</v>
      </c>
      <c r="D16" s="113">
        <v>22420.25</v>
      </c>
      <c r="E16" s="113">
        <v>106525.24</v>
      </c>
      <c r="F16" s="113">
        <v>89.77</v>
      </c>
      <c r="G16" s="113">
        <v>91.79</v>
      </c>
    </row>
    <row r="17" spans="1:7" ht="45" customHeight="1">
      <c r="A17" s="112" t="s">
        <v>155</v>
      </c>
      <c r="B17" s="110" t="s">
        <v>140</v>
      </c>
      <c r="C17" s="113">
        <f t="shared" si="0"/>
        <v>1343</v>
      </c>
      <c r="D17" s="113">
        <v>341</v>
      </c>
      <c r="E17" s="113">
        <v>1684</v>
      </c>
      <c r="F17" s="113">
        <v>100.89</v>
      </c>
      <c r="G17" s="113">
        <v>100.6</v>
      </c>
    </row>
    <row r="18" spans="1:7" ht="20.100000000000001" customHeight="1">
      <c r="A18" s="112" t="s">
        <v>156</v>
      </c>
      <c r="B18" s="110" t="s">
        <v>163</v>
      </c>
      <c r="C18" s="113">
        <f t="shared" si="0"/>
        <v>16384.68</v>
      </c>
      <c r="D18" s="113">
        <v>4074.98</v>
      </c>
      <c r="E18" s="113">
        <v>20459.66</v>
      </c>
      <c r="F18" s="113">
        <v>99.36</v>
      </c>
      <c r="G18" s="113">
        <v>96.82</v>
      </c>
    </row>
    <row r="19" spans="1:7" ht="20.100000000000001" customHeight="1">
      <c r="A19" s="112" t="s">
        <v>157</v>
      </c>
      <c r="B19" s="110" t="s">
        <v>158</v>
      </c>
      <c r="C19" s="113">
        <f t="shared" si="0"/>
        <v>1346.6200000000001</v>
      </c>
      <c r="D19" s="113">
        <v>355.76</v>
      </c>
      <c r="E19" s="113">
        <v>1702.38</v>
      </c>
      <c r="F19" s="113">
        <v>114.77</v>
      </c>
      <c r="G19" s="113">
        <v>111.34</v>
      </c>
    </row>
    <row r="20" spans="1:7" ht="20.100000000000001" customHeight="1">
      <c r="A20" s="112" t="s">
        <v>159</v>
      </c>
      <c r="B20" s="110" t="s">
        <v>158</v>
      </c>
      <c r="C20" s="113">
        <f t="shared" si="0"/>
        <v>55.599999999999994</v>
      </c>
      <c r="D20" s="113">
        <v>15.03</v>
      </c>
      <c r="E20" s="113">
        <v>70.63</v>
      </c>
      <c r="F20" s="113">
        <v>106.9</v>
      </c>
      <c r="G20" s="113">
        <v>106.76</v>
      </c>
    </row>
    <row r="21" spans="1:7" ht="20.100000000000001" customHeight="1">
      <c r="A21" s="112" t="s">
        <v>160</v>
      </c>
      <c r="B21" s="110" t="s">
        <v>164</v>
      </c>
      <c r="C21" s="113">
        <f t="shared" si="0"/>
        <v>1453</v>
      </c>
      <c r="D21" s="113">
        <v>370</v>
      </c>
      <c r="E21" s="113">
        <v>1823</v>
      </c>
      <c r="F21" s="113">
        <v>105.41</v>
      </c>
      <c r="G21" s="113">
        <v>105.01</v>
      </c>
    </row>
    <row r="22" spans="1:7" ht="30" customHeight="1">
      <c r="A22" s="112" t="s">
        <v>161</v>
      </c>
      <c r="B22" s="110" t="s">
        <v>148</v>
      </c>
      <c r="C22" s="113">
        <f t="shared" si="0"/>
        <v>8060.9800000000014</v>
      </c>
      <c r="D22" s="113">
        <v>2019.06</v>
      </c>
      <c r="E22" s="113">
        <v>10080.040000000001</v>
      </c>
      <c r="F22" s="113">
        <v>96.62</v>
      </c>
      <c r="G22" s="113">
        <v>95.67</v>
      </c>
    </row>
    <row r="23" spans="1:7" ht="5.25" customHeight="1">
      <c r="A23" s="54"/>
      <c r="B23" s="111"/>
      <c r="C23" s="54"/>
      <c r="D23" s="54"/>
      <c r="E23" s="54"/>
      <c r="F23" s="54"/>
      <c r="G23" s="54"/>
    </row>
  </sheetData>
  <phoneticPr fontId="2"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H31"/>
  <sheetViews>
    <sheetView workbookViewId="0">
      <selection activeCell="L7" sqref="L7"/>
    </sheetView>
  </sheetViews>
  <sheetFormatPr defaultColWidth="9.140625" defaultRowHeight="15.75"/>
  <cols>
    <col min="1" max="1" width="2.28515625" style="3" customWidth="1"/>
    <col min="2" max="2" width="27.7109375" style="3" customWidth="1"/>
    <col min="3" max="7" width="9.5703125" style="3" customWidth="1"/>
    <col min="8" max="8" width="10.28515625" style="3" customWidth="1"/>
    <col min="9" max="16384" width="9.140625" style="3"/>
  </cols>
  <sheetData>
    <row r="1" spans="1:8" ht="24" customHeight="1">
      <c r="A1" s="272" t="s">
        <v>204</v>
      </c>
      <c r="B1" s="272"/>
      <c r="C1" s="272"/>
      <c r="D1" s="272"/>
      <c r="E1" s="272"/>
      <c r="F1" s="272"/>
      <c r="G1" s="272"/>
      <c r="H1" s="272"/>
    </row>
    <row r="2" spans="1:8" ht="20.100000000000001" customHeight="1">
      <c r="A2" s="271" t="s">
        <v>229</v>
      </c>
      <c r="B2" s="271"/>
      <c r="C2" s="10"/>
      <c r="D2" s="10"/>
      <c r="E2" s="10"/>
      <c r="F2" s="10"/>
      <c r="G2" s="10"/>
    </row>
    <row r="3" spans="1:8" ht="20.100000000000001" customHeight="1">
      <c r="A3" s="11"/>
      <c r="B3" s="11"/>
      <c r="C3" s="11"/>
      <c r="D3" s="11"/>
      <c r="E3" s="11"/>
      <c r="F3" s="11"/>
      <c r="G3" s="12"/>
    </row>
    <row r="4" spans="1:8" s="219" customFormat="1" ht="90.75" customHeight="1">
      <c r="A4" s="214"/>
      <c r="B4" s="215"/>
      <c r="C4" s="216" t="s">
        <v>227</v>
      </c>
      <c r="D4" s="217" t="s">
        <v>83</v>
      </c>
      <c r="E4" s="218" t="s">
        <v>84</v>
      </c>
      <c r="F4" s="217" t="s">
        <v>85</v>
      </c>
      <c r="G4" s="218" t="s">
        <v>86</v>
      </c>
      <c r="H4" s="217" t="s">
        <v>79</v>
      </c>
    </row>
    <row r="5" spans="1:8" s="225" customFormat="1" ht="17.25" customHeight="1">
      <c r="A5" s="220" t="s">
        <v>1</v>
      </c>
      <c r="B5" s="221"/>
      <c r="C5" s="222">
        <v>907313</v>
      </c>
      <c r="D5" s="222">
        <v>71641</v>
      </c>
      <c r="E5" s="222">
        <v>80295</v>
      </c>
      <c r="F5" s="222">
        <v>309955</v>
      </c>
      <c r="G5" s="223">
        <v>78.220589954409064</v>
      </c>
      <c r="H5" s="224">
        <v>79.005658646003269</v>
      </c>
    </row>
    <row r="6" spans="1:8" s="225" customFormat="1" ht="17.25" customHeight="1">
      <c r="A6" s="226" t="s">
        <v>44</v>
      </c>
      <c r="B6" s="227"/>
      <c r="C6" s="228">
        <v>643226</v>
      </c>
      <c r="D6" s="228">
        <v>50660</v>
      </c>
      <c r="E6" s="228">
        <v>56675</v>
      </c>
      <c r="F6" s="228">
        <v>214564</v>
      </c>
      <c r="G6" s="229">
        <v>83.966694816065896</v>
      </c>
      <c r="H6" s="230">
        <v>81.247467690571668</v>
      </c>
    </row>
    <row r="7" spans="1:8" s="219" customFormat="1" ht="17.25" customHeight="1">
      <c r="A7" s="231"/>
      <c r="B7" s="232" t="s">
        <v>47</v>
      </c>
      <c r="C7" s="233">
        <v>556726</v>
      </c>
      <c r="D7" s="233">
        <v>45015</v>
      </c>
      <c r="E7" s="233">
        <v>49960</v>
      </c>
      <c r="F7" s="233">
        <v>189902</v>
      </c>
      <c r="G7" s="234">
        <v>152.87169915241273</v>
      </c>
      <c r="H7" s="235">
        <v>145.09959733184593</v>
      </c>
    </row>
    <row r="8" spans="1:8" s="219" customFormat="1" ht="17.25" customHeight="1">
      <c r="A8" s="231"/>
      <c r="B8" s="236" t="s">
        <v>166</v>
      </c>
      <c r="C8" s="233">
        <v>62070</v>
      </c>
      <c r="D8" s="233">
        <v>3758</v>
      </c>
      <c r="E8" s="233">
        <v>4515</v>
      </c>
      <c r="F8" s="233">
        <v>16488</v>
      </c>
      <c r="G8" s="234">
        <v>155.74335977923423</v>
      </c>
      <c r="H8" s="237">
        <v>144.11327681146753</v>
      </c>
    </row>
    <row r="9" spans="1:8" s="219" customFormat="1" ht="17.25" customHeight="1">
      <c r="A9" s="231"/>
      <c r="B9" s="253" t="s">
        <v>167</v>
      </c>
      <c r="C9" s="233"/>
      <c r="D9" s="233"/>
      <c r="E9" s="233"/>
      <c r="F9" s="233"/>
      <c r="G9" s="234">
        <v>0</v>
      </c>
      <c r="H9" s="237">
        <v>0</v>
      </c>
    </row>
    <row r="10" spans="1:8" s="219" customFormat="1" ht="17.25" customHeight="1">
      <c r="A10" s="231"/>
      <c r="B10" s="232" t="s">
        <v>168</v>
      </c>
      <c r="C10" s="233">
        <v>60500</v>
      </c>
      <c r="D10" s="233">
        <v>3826</v>
      </c>
      <c r="E10" s="233">
        <v>4615</v>
      </c>
      <c r="F10" s="233">
        <v>16555</v>
      </c>
      <c r="G10" s="234">
        <v>27.139076742134666</v>
      </c>
      <c r="H10" s="235">
        <v>27.293710328909405</v>
      </c>
    </row>
    <row r="11" spans="1:8" s="219" customFormat="1" ht="17.25" customHeight="1">
      <c r="A11" s="231"/>
      <c r="B11" s="232" t="s">
        <v>169</v>
      </c>
      <c r="C11" s="233">
        <v>26000</v>
      </c>
      <c r="D11" s="233">
        <v>1819</v>
      </c>
      <c r="E11" s="233">
        <v>2100</v>
      </c>
      <c r="F11" s="233">
        <v>8107</v>
      </c>
      <c r="G11" s="234">
        <v>116.86143572621035</v>
      </c>
      <c r="H11" s="235">
        <v>115.30365524107525</v>
      </c>
    </row>
    <row r="12" spans="1:8" s="219" customFormat="1" ht="17.25" customHeight="1">
      <c r="A12" s="231"/>
      <c r="B12" s="232" t="s">
        <v>170</v>
      </c>
      <c r="C12" s="233"/>
      <c r="D12" s="233">
        <v>0</v>
      </c>
      <c r="E12" s="233"/>
      <c r="F12" s="233"/>
      <c r="G12" s="234"/>
      <c r="H12" s="235"/>
    </row>
    <row r="13" spans="1:8" s="225" customFormat="1" ht="17.25" customHeight="1">
      <c r="A13" s="226" t="s">
        <v>46</v>
      </c>
      <c r="B13" s="238"/>
      <c r="C13" s="228">
        <v>264087</v>
      </c>
      <c r="D13" s="228">
        <v>20981</v>
      </c>
      <c r="E13" s="228">
        <v>23620</v>
      </c>
      <c r="F13" s="228">
        <v>95391</v>
      </c>
      <c r="G13" s="229">
        <v>67.188166690371204</v>
      </c>
      <c r="H13" s="230">
        <v>74.388807873168375</v>
      </c>
    </row>
    <row r="14" spans="1:8" s="219" customFormat="1" ht="17.25" customHeight="1">
      <c r="A14" s="239"/>
      <c r="B14" s="232" t="s">
        <v>171</v>
      </c>
      <c r="C14" s="233">
        <v>264087</v>
      </c>
      <c r="D14" s="233">
        <v>20981</v>
      </c>
      <c r="E14" s="233">
        <v>23620</v>
      </c>
      <c r="F14" s="233">
        <v>91215</v>
      </c>
      <c r="G14" s="234">
        <v>147.00024894199652</v>
      </c>
      <c r="H14" s="235">
        <v>135.6659477950472</v>
      </c>
    </row>
    <row r="15" spans="1:8" s="219" customFormat="1" ht="17.25" customHeight="1">
      <c r="A15" s="239"/>
      <c r="B15" s="236" t="s">
        <v>166</v>
      </c>
      <c r="C15" s="233">
        <v>144830</v>
      </c>
      <c r="D15" s="233">
        <v>11469</v>
      </c>
      <c r="E15" s="233">
        <v>12920</v>
      </c>
      <c r="F15" s="233">
        <v>49916</v>
      </c>
      <c r="G15" s="234">
        <v>197.55351681957188</v>
      </c>
      <c r="H15" s="235">
        <v>185.96922618382325</v>
      </c>
    </row>
    <row r="16" spans="1:8" s="219" customFormat="1" ht="21" customHeight="1">
      <c r="A16" s="239"/>
      <c r="B16" s="253" t="s">
        <v>172</v>
      </c>
      <c r="C16" s="233"/>
      <c r="D16" s="233"/>
      <c r="E16" s="233"/>
      <c r="F16" s="233">
        <v>4176</v>
      </c>
      <c r="G16" s="234">
        <v>0</v>
      </c>
      <c r="H16" s="235">
        <v>6.8461261024951634</v>
      </c>
    </row>
    <row r="17" spans="1:8" s="219" customFormat="1" ht="17.25" customHeight="1">
      <c r="A17" s="240"/>
      <c r="B17" s="232" t="s">
        <v>170</v>
      </c>
      <c r="C17" s="241"/>
      <c r="D17" s="241"/>
      <c r="E17" s="242"/>
      <c r="F17" s="242"/>
      <c r="G17" s="243"/>
      <c r="H17" s="98"/>
    </row>
    <row r="18" spans="1:8" s="225" customFormat="1" ht="17.25" customHeight="1">
      <c r="A18" s="226" t="s">
        <v>45</v>
      </c>
      <c r="B18" s="238"/>
      <c r="C18" s="228"/>
      <c r="D18" s="228"/>
      <c r="E18" s="244"/>
      <c r="F18" s="244"/>
      <c r="G18" s="245"/>
      <c r="H18" s="246"/>
    </row>
    <row r="19" spans="1:8" s="219" customFormat="1" ht="20.100000000000001" customHeight="1">
      <c r="A19" s="240"/>
      <c r="B19" s="232" t="s">
        <v>173</v>
      </c>
      <c r="C19" s="233"/>
      <c r="D19" s="233"/>
      <c r="E19" s="242"/>
      <c r="F19" s="242"/>
      <c r="G19" s="243"/>
      <c r="H19" s="98"/>
    </row>
    <row r="20" spans="1:8" s="219" customFormat="1" ht="20.100000000000001" customHeight="1">
      <c r="A20" s="240"/>
      <c r="B20" s="236" t="s">
        <v>166</v>
      </c>
      <c r="C20" s="233"/>
      <c r="D20" s="233"/>
      <c r="E20" s="242"/>
      <c r="F20" s="242"/>
      <c r="G20" s="243"/>
      <c r="H20" s="98"/>
    </row>
    <row r="21" spans="1:8" s="219" customFormat="1" ht="30.75" customHeight="1">
      <c r="A21" s="240"/>
      <c r="B21" s="253" t="s">
        <v>174</v>
      </c>
      <c r="C21" s="233"/>
      <c r="D21" s="233"/>
      <c r="E21" s="242"/>
      <c r="F21" s="242"/>
      <c r="G21" s="243"/>
      <c r="H21" s="98"/>
    </row>
    <row r="22" spans="1:8" s="219" customFormat="1" ht="20.100000000000001" customHeight="1">
      <c r="A22" s="247"/>
      <c r="B22" s="248" t="s">
        <v>170</v>
      </c>
      <c r="C22" s="249"/>
      <c r="D22" s="250"/>
      <c r="E22" s="250"/>
      <c r="F22" s="250"/>
      <c r="G22" s="251"/>
      <c r="H22" s="252"/>
    </row>
    <row r="23" spans="1:8" ht="20.100000000000001" customHeight="1">
      <c r="A23" s="16"/>
      <c r="B23" s="9"/>
      <c r="C23" s="9"/>
      <c r="D23" s="14"/>
      <c r="E23" s="14"/>
      <c r="F23" s="15"/>
      <c r="G23" s="15"/>
    </row>
    <row r="24" spans="1:8" ht="20.100000000000001" customHeight="1">
      <c r="A24" s="16"/>
      <c r="B24" s="9"/>
      <c r="C24" s="9"/>
      <c r="D24" s="14"/>
      <c r="E24" s="14"/>
      <c r="F24" s="15"/>
      <c r="G24" s="15"/>
    </row>
    <row r="25" spans="1:8">
      <c r="A25" s="16"/>
      <c r="B25" s="13"/>
      <c r="C25" s="13"/>
      <c r="D25" s="14"/>
      <c r="E25" s="14"/>
      <c r="F25" s="15"/>
      <c r="G25" s="15"/>
    </row>
    <row r="26" spans="1:8" ht="18.75" customHeight="1"/>
    <row r="31" spans="1:8" ht="46.5" customHeight="1"/>
  </sheetData>
  <mergeCells count="2">
    <mergeCell ref="A2:B2"/>
    <mergeCell ref="A1:H1"/>
  </mergeCells>
  <phoneticPr fontId="2" type="noConversion"/>
  <pageMargins left="0.82" right="0.65" top="0.43"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6"/>
  <sheetViews>
    <sheetView workbookViewId="0">
      <selection activeCell="I6" sqref="I6"/>
    </sheetView>
  </sheetViews>
  <sheetFormatPr defaultColWidth="9.140625" defaultRowHeight="15.75"/>
  <cols>
    <col min="1" max="1" width="1.85546875" style="3" customWidth="1"/>
    <col min="2" max="2" width="30.85546875" style="3" customWidth="1"/>
    <col min="3" max="3" width="11.85546875" style="3"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c r="A1" s="274" t="s">
        <v>205</v>
      </c>
      <c r="B1" s="274"/>
    </row>
    <row r="2" spans="1:7" ht="20.100000000000001" customHeight="1">
      <c r="A2" s="273" t="s">
        <v>229</v>
      </c>
      <c r="B2" s="273"/>
    </row>
    <row r="3" spans="1:7" ht="20.100000000000001" customHeight="1">
      <c r="A3" s="17"/>
      <c r="B3" s="6"/>
      <c r="C3" s="6"/>
      <c r="D3" s="6"/>
      <c r="E3" s="6"/>
      <c r="F3" s="6"/>
      <c r="G3" s="6"/>
    </row>
    <row r="4" spans="1:7" s="119" customFormat="1" ht="110.25" customHeight="1">
      <c r="A4" s="128"/>
      <c r="B4" s="129"/>
      <c r="C4" s="57" t="s">
        <v>89</v>
      </c>
      <c r="D4" s="5" t="s">
        <v>175</v>
      </c>
      <c r="E4" s="57" t="s">
        <v>187</v>
      </c>
      <c r="F4" s="5" t="s">
        <v>185</v>
      </c>
      <c r="G4" s="57" t="s">
        <v>221</v>
      </c>
    </row>
    <row r="5" spans="1:7" s="119" customFormat="1" ht="20.100000000000001" customHeight="1">
      <c r="A5" s="130" t="s">
        <v>2</v>
      </c>
      <c r="B5" s="131"/>
      <c r="C5" s="190">
        <v>334881.09999999998</v>
      </c>
      <c r="D5" s="190">
        <v>377595.6</v>
      </c>
      <c r="E5" s="190">
        <v>1744628.0999999999</v>
      </c>
      <c r="F5" s="158">
        <v>103.07829892618241</v>
      </c>
      <c r="G5" s="158">
        <v>105.03485492347014</v>
      </c>
    </row>
    <row r="6" spans="1:7" s="119" customFormat="1" ht="20.100000000000001" customHeight="1">
      <c r="A6" s="132" t="s">
        <v>3</v>
      </c>
      <c r="B6" s="133"/>
      <c r="C6" s="139"/>
      <c r="D6" s="139"/>
      <c r="E6" s="139"/>
      <c r="F6" s="118"/>
      <c r="G6" s="142"/>
    </row>
    <row r="7" spans="1:7" s="119" customFormat="1" ht="20.100000000000001" customHeight="1">
      <c r="A7" s="132"/>
      <c r="B7" s="133" t="s">
        <v>4</v>
      </c>
      <c r="C7" s="139">
        <v>2930</v>
      </c>
      <c r="D7" s="139">
        <v>3214</v>
      </c>
      <c r="E7" s="139">
        <v>14580</v>
      </c>
      <c r="F7" s="142">
        <v>103.21130378933847</v>
      </c>
      <c r="G7" s="142">
        <v>100.3579295154185</v>
      </c>
    </row>
    <row r="8" spans="1:7" s="119" customFormat="1" ht="20.100000000000001" customHeight="1">
      <c r="A8" s="132"/>
      <c r="B8" s="133" t="s">
        <v>5</v>
      </c>
      <c r="C8" s="139">
        <f>+C5-C7</f>
        <v>331951.09999999998</v>
      </c>
      <c r="D8" s="139">
        <f>+D5-D7</f>
        <v>374381.6</v>
      </c>
      <c r="E8" s="139">
        <f>+E5-E7</f>
        <v>1730048.0999999999</v>
      </c>
      <c r="F8" s="142">
        <v>103.07715858693653</v>
      </c>
      <c r="G8" s="142">
        <v>105.07612280129767</v>
      </c>
    </row>
    <row r="9" spans="1:7" s="119" customFormat="1" ht="20.100000000000001" customHeight="1">
      <c r="A9" s="132"/>
      <c r="B9" s="133" t="s">
        <v>8</v>
      </c>
      <c r="C9" s="139"/>
      <c r="D9" s="139"/>
      <c r="E9" s="139"/>
      <c r="F9" s="118"/>
      <c r="G9" s="118"/>
    </row>
    <row r="10" spans="1:7" s="119" customFormat="1" ht="20.100000000000001" customHeight="1">
      <c r="A10" s="132" t="s">
        <v>9</v>
      </c>
      <c r="B10" s="133"/>
      <c r="C10" s="139"/>
      <c r="D10" s="139"/>
      <c r="E10" s="139"/>
      <c r="F10" s="118"/>
      <c r="G10" s="118"/>
    </row>
    <row r="11" spans="1:7" s="119" customFormat="1" ht="20.100000000000001" customHeight="1">
      <c r="A11" s="121"/>
      <c r="B11" s="140" t="s">
        <v>27</v>
      </c>
      <c r="C11" s="139">
        <v>120915.5</v>
      </c>
      <c r="D11" s="139">
        <v>135871.4</v>
      </c>
      <c r="E11" s="139">
        <v>638085.69999999995</v>
      </c>
      <c r="F11" s="142">
        <v>101.8239236916731</v>
      </c>
      <c r="G11" s="142">
        <v>106.28232389235546</v>
      </c>
    </row>
    <row r="12" spans="1:7" s="119" customFormat="1" ht="20.100000000000001" customHeight="1">
      <c r="A12" s="121"/>
      <c r="B12" s="140" t="s">
        <v>28</v>
      </c>
      <c r="C12" s="139">
        <v>24144.3</v>
      </c>
      <c r="D12" s="139">
        <v>27401.8</v>
      </c>
      <c r="E12" s="139">
        <v>130962.29999999999</v>
      </c>
      <c r="F12" s="142">
        <v>102.40639213092206</v>
      </c>
      <c r="G12" s="142">
        <v>108.84843437542075</v>
      </c>
    </row>
    <row r="13" spans="1:7" s="119" customFormat="1" ht="31.5" customHeight="1">
      <c r="A13" s="121"/>
      <c r="B13" s="141" t="s">
        <v>26</v>
      </c>
      <c r="C13" s="139">
        <v>33921.599999999999</v>
      </c>
      <c r="D13" s="139">
        <v>38578.300000000003</v>
      </c>
      <c r="E13" s="139">
        <v>177369.60000000003</v>
      </c>
      <c r="F13" s="142">
        <v>102.70456626839606</v>
      </c>
      <c r="G13" s="142">
        <v>103.35254093293113</v>
      </c>
    </row>
    <row r="14" spans="1:7" s="119" customFormat="1" ht="20.100000000000001" customHeight="1">
      <c r="A14" s="121"/>
      <c r="B14" s="134" t="s">
        <v>176</v>
      </c>
      <c r="C14" s="139">
        <v>5152.6000000000004</v>
      </c>
      <c r="D14" s="139">
        <v>5732.8</v>
      </c>
      <c r="E14" s="139">
        <v>27914.300000000003</v>
      </c>
      <c r="F14" s="142">
        <v>101.69768143194196</v>
      </c>
      <c r="G14" s="142">
        <v>103.83702590503967</v>
      </c>
    </row>
    <row r="15" spans="1:7" s="119" customFormat="1" ht="20.100000000000001" customHeight="1">
      <c r="A15" s="121"/>
      <c r="B15" s="134" t="s">
        <v>177</v>
      </c>
      <c r="C15" s="139">
        <v>48381.599999999999</v>
      </c>
      <c r="D15" s="139">
        <v>53692.6</v>
      </c>
      <c r="E15" s="139">
        <v>236438.7</v>
      </c>
      <c r="F15" s="142">
        <v>105.93348748747169</v>
      </c>
      <c r="G15" s="142">
        <v>100.02728724200864</v>
      </c>
    </row>
    <row r="16" spans="1:7" s="119" customFormat="1" ht="20.100000000000001" customHeight="1">
      <c r="A16" s="121"/>
      <c r="B16" s="134" t="s">
        <v>178</v>
      </c>
      <c r="C16" s="139">
        <v>12783</v>
      </c>
      <c r="D16" s="139">
        <v>14005</v>
      </c>
      <c r="E16" s="139">
        <v>62510.7</v>
      </c>
      <c r="F16" s="142">
        <v>106.43714850281198</v>
      </c>
      <c r="G16" s="142">
        <v>99.544086500947486</v>
      </c>
    </row>
    <row r="17" spans="1:7" s="119" customFormat="1" ht="20.100000000000001" customHeight="1">
      <c r="A17" s="121"/>
      <c r="B17" s="134" t="s">
        <v>179</v>
      </c>
      <c r="C17" s="139">
        <v>26291</v>
      </c>
      <c r="D17" s="139">
        <v>28618.9</v>
      </c>
      <c r="E17" s="139">
        <v>127775.4</v>
      </c>
      <c r="F17" s="142">
        <v>104.99844073890631</v>
      </c>
      <c r="G17" s="142">
        <v>100.55560189943449</v>
      </c>
    </row>
    <row r="18" spans="1:7" s="119" customFormat="1" ht="20.100000000000001" customHeight="1">
      <c r="A18" s="135"/>
      <c r="B18" s="134" t="s">
        <v>180</v>
      </c>
      <c r="C18" s="139">
        <v>30554</v>
      </c>
      <c r="D18" s="139">
        <v>35904.9</v>
      </c>
      <c r="E18" s="139">
        <v>164437.79999999999</v>
      </c>
      <c r="F18" s="142">
        <v>102.91062615006277</v>
      </c>
      <c r="G18" s="142">
        <v>109.34164067850706</v>
      </c>
    </row>
    <row r="19" spans="1:7" s="119" customFormat="1" ht="20.100000000000001" customHeight="1">
      <c r="A19" s="135"/>
      <c r="B19" s="134" t="s">
        <v>181</v>
      </c>
      <c r="C19" s="139">
        <v>5973</v>
      </c>
      <c r="D19" s="139">
        <v>6794</v>
      </c>
      <c r="E19" s="139">
        <v>32899</v>
      </c>
      <c r="F19" s="142">
        <v>101.78277153558054</v>
      </c>
      <c r="G19" s="142">
        <v>111.48424262961707</v>
      </c>
    </row>
    <row r="20" spans="1:7" s="119" customFormat="1" ht="20.100000000000001" customHeight="1">
      <c r="A20" s="135"/>
      <c r="B20" s="134" t="s">
        <v>183</v>
      </c>
      <c r="C20" s="139">
        <v>237</v>
      </c>
      <c r="D20" s="139">
        <v>248</v>
      </c>
      <c r="E20" s="139">
        <v>1201</v>
      </c>
      <c r="F20" s="142">
        <v>102.90456431535269</v>
      </c>
      <c r="G20" s="142">
        <v>104.0727902946274</v>
      </c>
    </row>
    <row r="21" spans="1:7" s="119" customFormat="1" ht="20.100000000000001" customHeight="1">
      <c r="A21" s="135"/>
      <c r="B21" s="134" t="s">
        <v>182</v>
      </c>
      <c r="C21" s="139">
        <v>20202.7</v>
      </c>
      <c r="D21" s="139">
        <v>23726.3</v>
      </c>
      <c r="E21" s="139">
        <v>112725.70000000001</v>
      </c>
      <c r="F21" s="142">
        <v>102.15185240996276</v>
      </c>
      <c r="G21" s="142">
        <v>112.38640544197071</v>
      </c>
    </row>
    <row r="22" spans="1:7" s="119" customFormat="1" ht="33.75" customHeight="1">
      <c r="A22" s="135"/>
      <c r="B22" s="141" t="s">
        <v>184</v>
      </c>
      <c r="C22" s="139">
        <v>6324.8</v>
      </c>
      <c r="D22" s="139">
        <v>7021.6</v>
      </c>
      <c r="E22" s="139">
        <v>32307.9</v>
      </c>
      <c r="F22" s="142">
        <v>103.37131584371228</v>
      </c>
      <c r="G22" s="142">
        <v>94.412331969608402</v>
      </c>
    </row>
    <row r="23" spans="1:7" s="119" customFormat="1" ht="4.5" customHeight="1">
      <c r="A23" s="136"/>
      <c r="B23" s="137"/>
      <c r="C23" s="138"/>
      <c r="D23" s="138"/>
      <c r="E23" s="138"/>
      <c r="F23" s="122"/>
      <c r="G23" s="122"/>
    </row>
    <row r="24" spans="1:7" ht="4.5" customHeight="1">
      <c r="A24" s="19"/>
    </row>
    <row r="25" spans="1:7" ht="4.5" customHeight="1">
      <c r="A25" s="19"/>
    </row>
    <row r="26" spans="1:7">
      <c r="A26" s="18"/>
    </row>
  </sheetData>
  <mergeCells count="2">
    <mergeCell ref="A2:B2"/>
    <mergeCell ref="A1:B1"/>
  </mergeCells>
  <phoneticPr fontId="2" type="noConversion"/>
  <pageMargins left="0.8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I51"/>
  <sheetViews>
    <sheetView workbookViewId="0">
      <selection activeCell="K12" sqref="K12"/>
    </sheetView>
  </sheetViews>
  <sheetFormatPr defaultColWidth="9.140625" defaultRowHeight="15.7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7" width="9.140625" style="3"/>
    <col min="8" max="8" width="10.42578125" style="3" bestFit="1" customWidth="1"/>
    <col min="9" max="16384" width="9.140625" style="3"/>
  </cols>
  <sheetData>
    <row r="1" spans="1:9" ht="24" customHeight="1">
      <c r="A1" s="7" t="s">
        <v>224</v>
      </c>
    </row>
    <row r="2" spans="1:9" ht="20.100000000000001" customHeight="1">
      <c r="A2" s="9" t="s">
        <v>229</v>
      </c>
      <c r="G2" s="9"/>
    </row>
    <row r="3" spans="1:9" ht="29.25" customHeight="1">
      <c r="A3" s="6"/>
      <c r="G3" s="9"/>
    </row>
    <row r="4" spans="1:9" ht="98.25" customHeight="1">
      <c r="A4" s="55"/>
      <c r="B4" s="57" t="s">
        <v>89</v>
      </c>
      <c r="C4" s="5" t="s">
        <v>90</v>
      </c>
      <c r="D4" s="57" t="s">
        <v>91</v>
      </c>
      <c r="E4" s="5" t="s">
        <v>37</v>
      </c>
      <c r="F4" s="57" t="s">
        <v>79</v>
      </c>
      <c r="G4" s="20"/>
    </row>
    <row r="5" spans="1:9" s="117" customFormat="1" ht="22.5" customHeight="1">
      <c r="A5" s="143" t="s">
        <v>2</v>
      </c>
      <c r="B5" s="192">
        <v>43064.7</v>
      </c>
      <c r="C5" s="192">
        <v>44164.3</v>
      </c>
      <c r="D5" s="192">
        <v>203679.9</v>
      </c>
      <c r="E5" s="158">
        <v>103.68107089113374</v>
      </c>
      <c r="F5" s="158">
        <v>101.46114481583008</v>
      </c>
      <c r="G5" s="193"/>
      <c r="H5" s="202"/>
    </row>
    <row r="6" spans="1:9" s="119" customFormat="1" ht="22.5" customHeight="1">
      <c r="A6" s="120" t="s">
        <v>3</v>
      </c>
      <c r="B6" s="145"/>
      <c r="C6" s="145"/>
      <c r="D6" s="145"/>
      <c r="E6" s="118"/>
      <c r="F6" s="118"/>
      <c r="G6" s="144"/>
    </row>
    <row r="7" spans="1:9" s="119" customFormat="1" ht="22.5" customHeight="1">
      <c r="A7" s="146" t="s">
        <v>29</v>
      </c>
      <c r="B7" s="145"/>
      <c r="C7" s="145"/>
      <c r="D7" s="145"/>
      <c r="E7" s="118"/>
      <c r="F7" s="118"/>
      <c r="G7" s="144"/>
    </row>
    <row r="8" spans="1:9" s="119" customFormat="1" ht="22.5" customHeight="1">
      <c r="A8" s="146" t="s">
        <v>30</v>
      </c>
      <c r="B8" s="145">
        <f>+B5</f>
        <v>43064.7</v>
      </c>
      <c r="C8" s="145">
        <f>+C5</f>
        <v>44164.3</v>
      </c>
      <c r="D8" s="145">
        <f>+D5</f>
        <v>203679.9</v>
      </c>
      <c r="E8" s="142">
        <f>+E5</f>
        <v>103.68107089113374</v>
      </c>
      <c r="F8" s="142">
        <f>+F5</f>
        <v>101.46114481583008</v>
      </c>
      <c r="G8" s="144"/>
    </row>
    <row r="9" spans="1:9" s="119" customFormat="1" ht="22.5" customHeight="1">
      <c r="A9" s="146" t="s">
        <v>8</v>
      </c>
      <c r="B9" s="145"/>
      <c r="C9" s="145"/>
      <c r="D9" s="145"/>
      <c r="E9" s="118"/>
      <c r="F9" s="118"/>
    </row>
    <row r="10" spans="1:9" s="119" customFormat="1" ht="22.5" customHeight="1">
      <c r="A10" s="120" t="s">
        <v>25</v>
      </c>
      <c r="B10" s="145"/>
      <c r="C10" s="145"/>
      <c r="D10" s="145"/>
      <c r="E10" s="118"/>
      <c r="F10" s="118"/>
    </row>
    <row r="11" spans="1:9" s="119" customFormat="1" ht="22.5" customHeight="1">
      <c r="A11" s="146" t="s">
        <v>35</v>
      </c>
      <c r="B11" s="145">
        <v>4247.2</v>
      </c>
      <c r="C11" s="145">
        <v>4156.3999999999996</v>
      </c>
      <c r="D11" s="145">
        <v>19286</v>
      </c>
      <c r="E11" s="142">
        <v>104.6214256947241</v>
      </c>
      <c r="F11" s="142">
        <v>99.072257096770883</v>
      </c>
      <c r="I11" s="199"/>
    </row>
    <row r="12" spans="1:9" s="119" customFormat="1" ht="22.5" customHeight="1">
      <c r="A12" s="147" t="s">
        <v>36</v>
      </c>
      <c r="B12" s="148">
        <v>38636.5</v>
      </c>
      <c r="C12" s="148">
        <v>39835.9</v>
      </c>
      <c r="D12" s="148">
        <v>183594.89999999997</v>
      </c>
      <c r="E12" s="196">
        <v>103.59229739042246</v>
      </c>
      <c r="F12" s="196">
        <v>101.76531136560534</v>
      </c>
      <c r="I12" s="199"/>
    </row>
    <row r="13" spans="1:9" s="119" customFormat="1" ht="30.75" customHeight="1">
      <c r="A13" s="213" t="s">
        <v>186</v>
      </c>
      <c r="B13" s="149">
        <v>181</v>
      </c>
      <c r="C13" s="149">
        <v>172</v>
      </c>
      <c r="D13" s="149">
        <v>799</v>
      </c>
      <c r="E13" s="197">
        <v>101.77514792899409</v>
      </c>
      <c r="F13" s="197">
        <v>91.839080459770116</v>
      </c>
      <c r="I13" s="199"/>
    </row>
    <row r="14" spans="1:9" ht="20.100000000000001" customHeight="1"/>
    <row r="15" spans="1:9" ht="20.100000000000001" customHeight="1"/>
    <row r="16" spans="1:9"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phoneticPr fontId="2"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C5" sqref="C5"/>
    </sheetView>
  </sheetViews>
  <sheetFormatPr defaultColWidth="9.140625" defaultRowHeight="15.7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c r="A1" s="275" t="s">
        <v>206</v>
      </c>
      <c r="B1" s="275"/>
      <c r="C1" s="275"/>
      <c r="D1" s="275"/>
      <c r="E1" s="275"/>
      <c r="F1" s="275"/>
    </row>
    <row r="2" spans="1:8" ht="19.5" customHeight="1">
      <c r="A2" s="282" t="s">
        <v>229</v>
      </c>
      <c r="B2" s="282"/>
      <c r="C2" s="282"/>
    </row>
    <row r="3" spans="1:8" ht="23.25" customHeight="1">
      <c r="A3" s="21"/>
      <c r="B3" s="21"/>
      <c r="C3" s="21"/>
      <c r="D3" s="21"/>
      <c r="E3" s="21"/>
      <c r="G3" s="281" t="s">
        <v>87</v>
      </c>
      <c r="H3" s="281"/>
    </row>
    <row r="4" spans="1:8" ht="24" customHeight="1">
      <c r="A4" s="65"/>
      <c r="B4" s="22"/>
      <c r="C4" s="66"/>
      <c r="D4" s="278" t="s">
        <v>23</v>
      </c>
      <c r="E4" s="278"/>
      <c r="F4" s="278"/>
      <c r="G4" s="278"/>
      <c r="H4" s="279" t="s">
        <v>195</v>
      </c>
    </row>
    <row r="5" spans="1:8" ht="62.25" customHeight="1">
      <c r="A5" s="67"/>
      <c r="B5" s="21"/>
      <c r="C5" s="68"/>
      <c r="D5" s="183" t="s">
        <v>220</v>
      </c>
      <c r="E5" s="184" t="s">
        <v>196</v>
      </c>
      <c r="F5" s="183" t="s">
        <v>197</v>
      </c>
      <c r="G5" s="184" t="s">
        <v>198</v>
      </c>
      <c r="H5" s="280"/>
    </row>
    <row r="6" spans="1:8" ht="21" customHeight="1">
      <c r="A6" s="69" t="s">
        <v>24</v>
      </c>
      <c r="B6" s="70"/>
      <c r="C6" s="70"/>
      <c r="D6" s="180">
        <v>109.08</v>
      </c>
      <c r="E6" s="180">
        <v>103</v>
      </c>
      <c r="F6" s="180">
        <v>101.58</v>
      </c>
      <c r="G6" s="180">
        <v>100.89</v>
      </c>
      <c r="H6" s="180">
        <v>102.53</v>
      </c>
    </row>
    <row r="7" spans="1:8" ht="21" customHeight="1">
      <c r="A7" s="185"/>
      <c r="B7" s="76" t="s">
        <v>10</v>
      </c>
      <c r="C7" s="71"/>
      <c r="D7" s="181">
        <v>102.79</v>
      </c>
      <c r="E7" s="181">
        <v>102.13</v>
      </c>
      <c r="F7" s="181">
        <v>100.92</v>
      </c>
      <c r="G7" s="181">
        <v>100.63</v>
      </c>
      <c r="H7" s="181">
        <v>103.08</v>
      </c>
    </row>
    <row r="8" spans="1:8" ht="15.75" customHeight="1">
      <c r="A8" s="185"/>
      <c r="B8" s="186" t="s">
        <v>215</v>
      </c>
      <c r="C8" s="53"/>
      <c r="D8" s="53"/>
      <c r="E8" s="48"/>
      <c r="F8" s="53"/>
      <c r="G8" s="53"/>
      <c r="H8" s="200"/>
    </row>
    <row r="9" spans="1:8" ht="21" customHeight="1">
      <c r="A9" s="185"/>
      <c r="B9" s="187"/>
      <c r="C9" s="76" t="s">
        <v>11</v>
      </c>
      <c r="D9" s="181">
        <v>102.52</v>
      </c>
      <c r="E9" s="181">
        <v>97.76</v>
      </c>
      <c r="F9" s="181">
        <v>100.87</v>
      </c>
      <c r="G9" s="181">
        <v>99.78</v>
      </c>
      <c r="H9" s="181">
        <v>99.17</v>
      </c>
    </row>
    <row r="10" spans="1:8" ht="21" customHeight="1">
      <c r="A10" s="185"/>
      <c r="B10" s="188"/>
      <c r="C10" s="76" t="s">
        <v>12</v>
      </c>
      <c r="D10" s="181">
        <v>103.03</v>
      </c>
      <c r="E10" s="181">
        <v>105.79</v>
      </c>
      <c r="F10" s="181">
        <v>100.78</v>
      </c>
      <c r="G10" s="181">
        <v>100.92</v>
      </c>
      <c r="H10" s="181">
        <v>106.73</v>
      </c>
    </row>
    <row r="11" spans="1:8" ht="21" customHeight="1">
      <c r="A11" s="185"/>
      <c r="B11" s="188"/>
      <c r="C11" s="76" t="s">
        <v>13</v>
      </c>
      <c r="D11" s="181">
        <v>101.9</v>
      </c>
      <c r="E11" s="181">
        <v>102.84</v>
      </c>
      <c r="F11" s="181">
        <v>101.61</v>
      </c>
      <c r="G11" s="181">
        <v>100</v>
      </c>
      <c r="H11" s="181">
        <v>102.85</v>
      </c>
    </row>
    <row r="12" spans="1:8" ht="21" customHeight="1">
      <c r="A12" s="185"/>
      <c r="B12" s="76" t="s">
        <v>14</v>
      </c>
      <c r="C12" s="71"/>
      <c r="D12" s="181">
        <v>106.14</v>
      </c>
      <c r="E12" s="181">
        <v>101.47</v>
      </c>
      <c r="F12" s="181">
        <v>100.91</v>
      </c>
      <c r="G12" s="181">
        <v>100</v>
      </c>
      <c r="H12" s="181">
        <v>101.44</v>
      </c>
    </row>
    <row r="13" spans="1:8" ht="21" customHeight="1">
      <c r="A13" s="185"/>
      <c r="B13" s="76" t="s">
        <v>15</v>
      </c>
      <c r="C13" s="71"/>
      <c r="D13" s="181">
        <v>111.28</v>
      </c>
      <c r="E13" s="181">
        <v>101.84</v>
      </c>
      <c r="F13" s="181">
        <v>100.55</v>
      </c>
      <c r="G13" s="181">
        <v>100.19</v>
      </c>
      <c r="H13" s="181">
        <v>101.91</v>
      </c>
    </row>
    <row r="14" spans="1:8" ht="21" customHeight="1">
      <c r="A14" s="185"/>
      <c r="B14" s="76" t="s">
        <v>16</v>
      </c>
      <c r="C14" s="71"/>
      <c r="D14" s="181">
        <v>107.16</v>
      </c>
      <c r="E14" s="181">
        <v>101.97</v>
      </c>
      <c r="F14" s="181">
        <v>102.29</v>
      </c>
      <c r="G14" s="181">
        <v>103.25</v>
      </c>
      <c r="H14" s="181">
        <v>99.32</v>
      </c>
    </row>
    <row r="15" spans="1:8" ht="21" customHeight="1">
      <c r="A15" s="185"/>
      <c r="B15" s="76" t="s">
        <v>17</v>
      </c>
      <c r="C15" s="71"/>
      <c r="D15" s="181">
        <v>103.51</v>
      </c>
      <c r="E15" s="181">
        <v>100.61</v>
      </c>
      <c r="F15" s="181">
        <v>100.36</v>
      </c>
      <c r="G15" s="181">
        <v>100.15</v>
      </c>
      <c r="H15" s="181">
        <v>100.59</v>
      </c>
    </row>
    <row r="16" spans="1:8" ht="21" customHeight="1">
      <c r="A16" s="185"/>
      <c r="B16" s="76" t="s">
        <v>18</v>
      </c>
      <c r="C16" s="71"/>
      <c r="D16" s="181">
        <v>297.63</v>
      </c>
      <c r="E16" s="181">
        <v>102.41</v>
      </c>
      <c r="F16" s="181">
        <v>100.12</v>
      </c>
      <c r="G16" s="181">
        <v>100</v>
      </c>
      <c r="H16" s="181">
        <v>102.51</v>
      </c>
    </row>
    <row r="17" spans="1:8" ht="21" customHeight="1">
      <c r="A17" s="185"/>
      <c r="B17" s="276" t="s">
        <v>225</v>
      </c>
      <c r="C17" s="277"/>
      <c r="D17" s="181">
        <v>386.91</v>
      </c>
      <c r="E17" s="181">
        <v>102.86</v>
      </c>
      <c r="F17" s="181">
        <v>100</v>
      </c>
      <c r="G17" s="181">
        <v>100</v>
      </c>
      <c r="H17" s="181">
        <v>102.86</v>
      </c>
    </row>
    <row r="18" spans="1:8" ht="21" customHeight="1">
      <c r="A18" s="185"/>
      <c r="B18" s="76" t="s">
        <v>19</v>
      </c>
      <c r="C18" s="71"/>
      <c r="D18" s="181">
        <v>97.01</v>
      </c>
      <c r="E18" s="181">
        <v>104.41</v>
      </c>
      <c r="F18" s="181">
        <v>107.69</v>
      </c>
      <c r="G18" s="181">
        <v>102.01</v>
      </c>
      <c r="H18" s="181">
        <v>100.42</v>
      </c>
    </row>
    <row r="19" spans="1:8" ht="21" customHeight="1">
      <c r="A19" s="185"/>
      <c r="B19" s="76" t="s">
        <v>20</v>
      </c>
      <c r="C19" s="71"/>
      <c r="D19" s="181">
        <v>98.06</v>
      </c>
      <c r="E19" s="181">
        <v>100.1</v>
      </c>
      <c r="F19" s="181">
        <v>100.21</v>
      </c>
      <c r="G19" s="181">
        <v>100</v>
      </c>
      <c r="H19" s="181">
        <v>100.05</v>
      </c>
    </row>
    <row r="20" spans="1:8" ht="21" customHeight="1">
      <c r="A20" s="185"/>
      <c r="B20" s="76" t="s">
        <v>21</v>
      </c>
      <c r="C20" s="71"/>
      <c r="D20" s="181">
        <v>117.58</v>
      </c>
      <c r="E20" s="181">
        <v>110.81</v>
      </c>
      <c r="F20" s="181">
        <v>100</v>
      </c>
      <c r="G20" s="181">
        <v>100</v>
      </c>
      <c r="H20" s="181">
        <v>110.81</v>
      </c>
    </row>
    <row r="21" spans="1:8" ht="21" customHeight="1">
      <c r="A21" s="185"/>
      <c r="B21" s="276" t="s">
        <v>226</v>
      </c>
      <c r="C21" s="277"/>
      <c r="D21" s="181">
        <v>122.56</v>
      </c>
      <c r="E21" s="181">
        <v>112.79</v>
      </c>
      <c r="F21" s="181">
        <v>100</v>
      </c>
      <c r="G21" s="181">
        <v>100</v>
      </c>
      <c r="H21" s="181">
        <v>112.79</v>
      </c>
    </row>
    <row r="22" spans="1:8" ht="21" customHeight="1">
      <c r="A22" s="185"/>
      <c r="B22" s="76" t="s">
        <v>22</v>
      </c>
      <c r="C22" s="71"/>
      <c r="D22" s="181">
        <v>103.71</v>
      </c>
      <c r="E22" s="181">
        <v>99.39</v>
      </c>
      <c r="F22" s="181">
        <v>99.66</v>
      </c>
      <c r="G22" s="181">
        <v>100</v>
      </c>
      <c r="H22" s="181">
        <v>99.9</v>
      </c>
    </row>
    <row r="23" spans="1:8" ht="21" customHeight="1">
      <c r="A23" s="185"/>
      <c r="B23" s="76" t="s">
        <v>33</v>
      </c>
      <c r="C23" s="71"/>
      <c r="D23" s="181">
        <v>104.5</v>
      </c>
      <c r="E23" s="181">
        <v>101.31</v>
      </c>
      <c r="F23" s="181">
        <v>100.57</v>
      </c>
      <c r="G23" s="181">
        <v>100</v>
      </c>
      <c r="H23" s="181">
        <v>101.22</v>
      </c>
    </row>
    <row r="24" spans="1:8" ht="21" customHeight="1">
      <c r="A24" s="72" t="s">
        <v>48</v>
      </c>
      <c r="B24" s="73"/>
      <c r="C24" s="71"/>
      <c r="D24" s="189">
        <v>110.14</v>
      </c>
      <c r="E24" s="189">
        <v>99.38</v>
      </c>
      <c r="F24" s="189">
        <v>102.58</v>
      </c>
      <c r="G24" s="189">
        <v>99.28</v>
      </c>
      <c r="H24" s="189">
        <v>99.84</v>
      </c>
    </row>
    <row r="25" spans="1:8" ht="21" customHeight="1">
      <c r="A25" s="74" t="s">
        <v>49</v>
      </c>
      <c r="B25" s="75"/>
      <c r="C25" s="75"/>
      <c r="D25" s="182">
        <v>105.75</v>
      </c>
      <c r="E25" s="182">
        <v>101.96</v>
      </c>
      <c r="F25" s="182">
        <v>99.68</v>
      </c>
      <c r="G25" s="182">
        <v>100</v>
      </c>
      <c r="H25" s="182">
        <v>102.07</v>
      </c>
    </row>
    <row r="26" spans="1:8" ht="20.100000000000001" customHeight="1">
      <c r="A26" s="23"/>
      <c r="B26" s="26"/>
      <c r="C26" s="26"/>
      <c r="D26" s="24"/>
      <c r="E26" s="24"/>
      <c r="F26" s="24"/>
      <c r="G26" s="24"/>
      <c r="H26" s="25"/>
    </row>
    <row r="27" spans="1:8" ht="20.100000000000001" customHeight="1"/>
    <row r="28" spans="1:8" ht="20.100000000000001" customHeight="1"/>
    <row r="29" spans="1:8" ht="20.100000000000001" customHeight="1"/>
    <row r="30" spans="1:8" ht="20.100000000000001" customHeight="1"/>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L31"/>
  <sheetViews>
    <sheetView tabSelected="1" workbookViewId="0">
      <selection activeCell="B4" sqref="B4"/>
    </sheetView>
  </sheetViews>
  <sheetFormatPr defaultColWidth="9.140625" defaultRowHeight="15.75"/>
  <cols>
    <col min="1" max="1" width="3.7109375" style="3" customWidth="1"/>
    <col min="2" max="2" width="20.28515625" style="3" customWidth="1"/>
    <col min="3" max="3" width="12.5703125" style="3" customWidth="1"/>
    <col min="4" max="4" width="11.42578125" style="3" customWidth="1"/>
    <col min="5" max="5" width="13" style="3" customWidth="1"/>
    <col min="6" max="6" width="11.28515625" style="3" customWidth="1"/>
    <col min="7" max="7" width="13.85546875" style="3" customWidth="1"/>
    <col min="8" max="8" width="13.140625" style="3" hidden="1" customWidth="1"/>
    <col min="9" max="9" width="14.140625" style="3" hidden="1" customWidth="1"/>
    <col min="10" max="16384" width="9.140625" style="3"/>
  </cols>
  <sheetData>
    <row r="1" spans="1:12" ht="24" customHeight="1">
      <c r="A1" s="286" t="s">
        <v>207</v>
      </c>
      <c r="B1" s="286"/>
      <c r="C1" s="286"/>
      <c r="D1" s="286"/>
      <c r="E1" s="286"/>
    </row>
    <row r="2" spans="1:12" ht="19.5" customHeight="1">
      <c r="A2" s="285" t="s">
        <v>229</v>
      </c>
      <c r="B2" s="285"/>
    </row>
    <row r="3" spans="1:12" ht="24.75" customHeight="1">
      <c r="A3" s="6"/>
      <c r="B3" s="6"/>
    </row>
    <row r="4" spans="1:12" ht="91.5" customHeight="1">
      <c r="A4" s="55"/>
      <c r="B4" s="64"/>
      <c r="C4" s="57" t="s">
        <v>188</v>
      </c>
      <c r="D4" s="5" t="s">
        <v>88</v>
      </c>
      <c r="E4" s="57" t="s">
        <v>216</v>
      </c>
      <c r="F4" s="5" t="s">
        <v>75</v>
      </c>
      <c r="G4" s="57" t="s">
        <v>78</v>
      </c>
      <c r="H4" s="57" t="s">
        <v>214</v>
      </c>
      <c r="I4" s="57" t="s">
        <v>217</v>
      </c>
    </row>
    <row r="5" spans="1:12" s="117" customFormat="1" ht="21.75" customHeight="1">
      <c r="A5" s="283" t="s">
        <v>0</v>
      </c>
      <c r="B5" s="284"/>
      <c r="C5" s="150">
        <f>+C6+C11+C16</f>
        <v>81914.709999999992</v>
      </c>
      <c r="D5" s="150">
        <f>+D6+D11+D16</f>
        <v>22613.43</v>
      </c>
      <c r="E5" s="150">
        <f>+E6+E11+E16</f>
        <v>104528.13999999998</v>
      </c>
      <c r="F5" s="158">
        <f>+D5/H5*100</f>
        <v>118.7634612748566</v>
      </c>
      <c r="G5" s="158">
        <f>+E5/I5*100</f>
        <v>111.84492301897852</v>
      </c>
      <c r="H5" s="207">
        <f>+H6+H11+H16</f>
        <v>19040.73</v>
      </c>
      <c r="I5" s="210">
        <f>+I6+I11+I16</f>
        <v>93458.1</v>
      </c>
      <c r="L5" s="159"/>
    </row>
    <row r="6" spans="1:12" s="119" customFormat="1" ht="21.75" customHeight="1">
      <c r="A6" s="155" t="s">
        <v>50</v>
      </c>
      <c r="B6" s="133"/>
      <c r="C6" s="151">
        <f>+SUM(C7:C10)</f>
        <v>29310.43</v>
      </c>
      <c r="D6" s="151">
        <f t="shared" ref="D6:E6" si="0">+SUM(D7:D10)</f>
        <v>7956.43</v>
      </c>
      <c r="E6" s="151">
        <f t="shared" si="0"/>
        <v>37266.86</v>
      </c>
      <c r="F6" s="142">
        <f t="shared" ref="F6:G7" si="1">+D6/H6*100</f>
        <v>121.59789584043357</v>
      </c>
      <c r="G6" s="142">
        <f t="shared" si="1"/>
        <v>115.24533212439752</v>
      </c>
      <c r="H6" s="168">
        <f>+H7</f>
        <v>6543.23</v>
      </c>
      <c r="I6" s="168">
        <f>+I7</f>
        <v>32336.980000000003</v>
      </c>
    </row>
    <row r="7" spans="1:12" s="119" customFormat="1" ht="21.75" customHeight="1">
      <c r="A7" s="121"/>
      <c r="B7" s="152" t="s">
        <v>62</v>
      </c>
      <c r="C7" s="151">
        <f>+E7-D7</f>
        <v>29310.43</v>
      </c>
      <c r="D7" s="151">
        <v>7956.43</v>
      </c>
      <c r="E7" s="151">
        <v>37266.86</v>
      </c>
      <c r="F7" s="142">
        <f t="shared" si="1"/>
        <v>121.59789584043357</v>
      </c>
      <c r="G7" s="142">
        <f t="shared" si="1"/>
        <v>115.24533212439752</v>
      </c>
      <c r="H7" s="208">
        <v>6543.23</v>
      </c>
      <c r="I7" s="208">
        <v>32336.980000000003</v>
      </c>
    </row>
    <row r="8" spans="1:12" s="119" customFormat="1" ht="21.75" customHeight="1">
      <c r="A8" s="121"/>
      <c r="B8" s="152" t="s">
        <v>63</v>
      </c>
      <c r="C8" s="151"/>
      <c r="D8" s="151"/>
      <c r="E8" s="151"/>
      <c r="F8" s="142"/>
      <c r="G8" s="118"/>
      <c r="H8" s="168"/>
      <c r="I8" s="168"/>
    </row>
    <row r="9" spans="1:12" s="119" customFormat="1" ht="21.75" customHeight="1">
      <c r="A9" s="121"/>
      <c r="B9" s="152" t="s">
        <v>64</v>
      </c>
      <c r="C9" s="151"/>
      <c r="D9" s="151"/>
      <c r="E9" s="153"/>
      <c r="F9" s="142"/>
      <c r="G9" s="118"/>
      <c r="H9" s="168"/>
      <c r="I9" s="168"/>
    </row>
    <row r="10" spans="1:12" s="119" customFormat="1" ht="21.75" customHeight="1">
      <c r="A10" s="121"/>
      <c r="B10" s="152" t="s">
        <v>67</v>
      </c>
      <c r="C10" s="151"/>
      <c r="D10" s="151"/>
      <c r="E10" s="151"/>
      <c r="F10" s="142"/>
      <c r="G10" s="118"/>
      <c r="H10" s="168"/>
      <c r="I10" s="168"/>
    </row>
    <row r="11" spans="1:12" s="119" customFormat="1" ht="21.75" customHeight="1">
      <c r="A11" s="155" t="s">
        <v>51</v>
      </c>
      <c r="B11" s="133"/>
      <c r="C11" s="151">
        <f>+SUM(C12:C15)</f>
        <v>51077.279999999992</v>
      </c>
      <c r="D11" s="151">
        <f t="shared" ref="D11:E11" si="2">+SUM(D12:D15)</f>
        <v>14269</v>
      </c>
      <c r="E11" s="151">
        <f t="shared" si="2"/>
        <v>65346.279999999992</v>
      </c>
      <c r="F11" s="142">
        <f>+D11/H11*100</f>
        <v>117.96949278657351</v>
      </c>
      <c r="G11" s="142">
        <f>+E11/I11*100</f>
        <v>110.50520410213255</v>
      </c>
      <c r="H11" s="168">
        <f>+H12+H14</f>
        <v>12095.5</v>
      </c>
      <c r="I11" s="168">
        <f>+I12+I14</f>
        <v>59134.12</v>
      </c>
    </row>
    <row r="12" spans="1:12" s="119" customFormat="1" ht="21.75" customHeight="1">
      <c r="A12" s="156"/>
      <c r="B12" s="152" t="s">
        <v>62</v>
      </c>
      <c r="C12" s="151">
        <f>+E12-D12</f>
        <v>51077.279999999992</v>
      </c>
      <c r="D12" s="151">
        <v>14269</v>
      </c>
      <c r="E12" s="151">
        <v>65346.279999999992</v>
      </c>
      <c r="F12" s="142">
        <f t="shared" ref="F12:F17" si="3">+D12/H12*100</f>
        <v>117.96949278657351</v>
      </c>
      <c r="G12" s="142">
        <f t="shared" ref="G12" si="4">+E12/I12*100</f>
        <v>110.50520410213255</v>
      </c>
      <c r="H12" s="168">
        <v>12095.5</v>
      </c>
      <c r="I12" s="168">
        <v>59134.12</v>
      </c>
    </row>
    <row r="13" spans="1:12" s="119" customFormat="1" ht="21.75" customHeight="1">
      <c r="A13" s="156"/>
      <c r="B13" s="152" t="s">
        <v>63</v>
      </c>
      <c r="C13" s="151"/>
      <c r="D13" s="151"/>
      <c r="E13" s="151"/>
      <c r="F13" s="142"/>
      <c r="G13" s="142"/>
      <c r="H13" s="168"/>
      <c r="I13" s="168"/>
    </row>
    <row r="14" spans="1:12" s="119" customFormat="1" ht="21.75" customHeight="1">
      <c r="A14" s="156"/>
      <c r="B14" s="152" t="s">
        <v>64</v>
      </c>
      <c r="C14" s="151">
        <f t="shared" ref="C14" si="5">+E14-D14</f>
        <v>0</v>
      </c>
      <c r="D14" s="151"/>
      <c r="E14" s="151"/>
      <c r="F14" s="142"/>
      <c r="G14" s="142"/>
      <c r="H14" s="168"/>
      <c r="I14" s="168"/>
    </row>
    <row r="15" spans="1:12" s="119" customFormat="1" ht="21.75" customHeight="1">
      <c r="A15" s="156"/>
      <c r="B15" s="152" t="s">
        <v>67</v>
      </c>
      <c r="C15" s="151"/>
      <c r="D15" s="151"/>
      <c r="E15" s="151"/>
      <c r="F15" s="142"/>
      <c r="G15" s="142"/>
      <c r="H15" s="168"/>
      <c r="I15" s="168"/>
    </row>
    <row r="16" spans="1:12" s="119" customFormat="1" ht="21.75" customHeight="1">
      <c r="A16" s="155" t="s">
        <v>52</v>
      </c>
      <c r="B16" s="133"/>
      <c r="C16" s="151">
        <f>+SUM(C17:C19)</f>
        <v>1527</v>
      </c>
      <c r="D16" s="151">
        <f t="shared" ref="D16:E16" si="6">+SUM(D17:D19)</f>
        <v>388</v>
      </c>
      <c r="E16" s="151">
        <f t="shared" si="6"/>
        <v>1915</v>
      </c>
      <c r="F16" s="142">
        <f t="shared" si="3"/>
        <v>96.517412935323392</v>
      </c>
      <c r="G16" s="142">
        <f>+E16/I16*100</f>
        <v>96.376446904881732</v>
      </c>
      <c r="H16" s="168">
        <f>+H17</f>
        <v>402</v>
      </c>
      <c r="I16" s="168">
        <f>+I17</f>
        <v>1987</v>
      </c>
    </row>
    <row r="17" spans="1:9" s="119" customFormat="1" ht="21.75" customHeight="1">
      <c r="A17" s="121"/>
      <c r="B17" s="140" t="s">
        <v>65</v>
      </c>
      <c r="C17" s="151">
        <f>+E17-D17</f>
        <v>1527</v>
      </c>
      <c r="D17" s="151">
        <v>388</v>
      </c>
      <c r="E17" s="151">
        <v>1915</v>
      </c>
      <c r="F17" s="142">
        <f t="shared" si="3"/>
        <v>96.517412935323392</v>
      </c>
      <c r="G17" s="142">
        <f>+E17/I17*100</f>
        <v>96.376446904881732</v>
      </c>
      <c r="H17" s="168">
        <v>402</v>
      </c>
      <c r="I17" s="168">
        <v>1987</v>
      </c>
    </row>
    <row r="18" spans="1:9" s="119" customFormat="1" ht="21.75" customHeight="1">
      <c r="A18" s="121"/>
      <c r="B18" s="140" t="s">
        <v>66</v>
      </c>
      <c r="C18" s="151"/>
      <c r="D18" s="151"/>
      <c r="E18" s="151"/>
      <c r="F18" s="142"/>
      <c r="G18" s="118"/>
      <c r="H18" s="168"/>
      <c r="I18" s="168"/>
    </row>
    <row r="19" spans="1:9" s="119" customFormat="1" ht="21.75" customHeight="1">
      <c r="A19" s="157"/>
      <c r="B19" s="154" t="s">
        <v>31</v>
      </c>
      <c r="C19" s="122"/>
      <c r="D19" s="122"/>
      <c r="E19" s="122"/>
      <c r="F19" s="122"/>
      <c r="G19" s="122"/>
      <c r="H19" s="168"/>
      <c r="I19" s="168"/>
    </row>
    <row r="20" spans="1:9" ht="20.100000000000001" customHeight="1"/>
    <row r="21" spans="1:9" ht="20.100000000000001" customHeight="1"/>
    <row r="22" spans="1:9" ht="20.100000000000001" customHeight="1"/>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row r="31" spans="1:9" ht="20.100000000000001" customHeight="1"/>
  </sheetData>
  <mergeCells count="3">
    <mergeCell ref="A5:B5"/>
    <mergeCell ref="A2:B2"/>
    <mergeCell ref="A1:E1"/>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dimension ref="A1:H16"/>
  <sheetViews>
    <sheetView workbookViewId="0">
      <selection activeCell="H1" sqref="H1:H1048576"/>
    </sheetView>
  </sheetViews>
  <sheetFormatPr defaultColWidth="9.140625" defaultRowHeight="15.75"/>
  <cols>
    <col min="1" max="1" width="4" style="3" customWidth="1"/>
    <col min="2" max="2" width="21.140625" style="3" customWidth="1"/>
    <col min="3" max="3" width="11.85546875" style="3" customWidth="1"/>
    <col min="4" max="4" width="11.42578125" style="3" customWidth="1"/>
    <col min="5" max="5" width="13.140625" style="3" customWidth="1"/>
    <col min="6" max="6" width="12.28515625" style="3" customWidth="1"/>
    <col min="7" max="7" width="12.85546875" style="3" customWidth="1"/>
    <col min="8" max="8" width="13" style="3" hidden="1" customWidth="1"/>
    <col min="9" max="16384" width="9.140625" style="3"/>
  </cols>
  <sheetData>
    <row r="1" spans="1:8" ht="24" customHeight="1">
      <c r="A1" s="291" t="s">
        <v>208</v>
      </c>
      <c r="B1" s="291"/>
      <c r="C1" s="291"/>
      <c r="D1" s="27"/>
      <c r="E1" s="27"/>
      <c r="F1" s="27"/>
      <c r="G1" s="27"/>
    </row>
    <row r="2" spans="1:8" ht="19.5" customHeight="1">
      <c r="A2" s="282" t="s">
        <v>229</v>
      </c>
      <c r="B2" s="282"/>
      <c r="C2" s="28"/>
      <c r="D2" s="28"/>
      <c r="E2" s="28"/>
      <c r="F2" s="28"/>
      <c r="G2" s="28"/>
    </row>
    <row r="3" spans="1:8" ht="24" customHeight="1">
      <c r="A3" s="28"/>
      <c r="B3" s="28"/>
      <c r="C3" s="28"/>
      <c r="D3" s="28"/>
      <c r="E3" s="28"/>
      <c r="F3" s="28"/>
      <c r="G3" s="28"/>
    </row>
    <row r="4" spans="1:8" ht="104.25" customHeight="1">
      <c r="A4" s="62"/>
      <c r="B4" s="63"/>
      <c r="C4" s="5" t="s">
        <v>70</v>
      </c>
      <c r="D4" s="57" t="s">
        <v>38</v>
      </c>
      <c r="E4" s="5" t="s">
        <v>80</v>
      </c>
      <c r="F4" s="57" t="s">
        <v>71</v>
      </c>
      <c r="G4" s="57" t="s">
        <v>78</v>
      </c>
      <c r="H4" s="57" t="s">
        <v>214</v>
      </c>
    </row>
    <row r="5" spans="1:8" s="117" customFormat="1" ht="37.5" customHeight="1">
      <c r="A5" s="289" t="s">
        <v>190</v>
      </c>
      <c r="B5" s="290"/>
      <c r="C5" s="160">
        <f>+E5-D5</f>
        <v>517.52953049220935</v>
      </c>
      <c r="D5" s="160">
        <f>+D6</f>
        <v>140.95174200657459</v>
      </c>
      <c r="E5" s="161">
        <f>+E6</f>
        <v>658.48127249878394</v>
      </c>
      <c r="F5" s="123">
        <f>+D5/H5*100</f>
        <v>122.08899264320017</v>
      </c>
      <c r="G5" s="123">
        <f>+G6</f>
        <v>115.58183505621875</v>
      </c>
      <c r="H5" s="201">
        <f>+H6</f>
        <v>115.45</v>
      </c>
    </row>
    <row r="6" spans="1:8" s="119" customFormat="1" ht="23.25" customHeight="1">
      <c r="A6" s="162"/>
      <c r="B6" s="152" t="s">
        <v>62</v>
      </c>
      <c r="C6" s="163">
        <f>+E6-D6</f>
        <v>517.52953049220935</v>
      </c>
      <c r="D6" s="163">
        <v>140.95174200657459</v>
      </c>
      <c r="E6" s="163">
        <v>658.48127249878394</v>
      </c>
      <c r="F6" s="124">
        <f>+D6/H6*100</f>
        <v>122.08899264320017</v>
      </c>
      <c r="G6" s="124">
        <v>115.58183505621875</v>
      </c>
      <c r="H6" s="199">
        <v>115.45</v>
      </c>
    </row>
    <row r="7" spans="1:8" s="119" customFormat="1" ht="23.25" customHeight="1">
      <c r="A7" s="164"/>
      <c r="B7" s="152" t="s">
        <v>63</v>
      </c>
      <c r="C7" s="163"/>
      <c r="D7" s="163"/>
      <c r="E7" s="165"/>
      <c r="F7" s="124"/>
      <c r="G7" s="124"/>
    </row>
    <row r="8" spans="1:8" s="119" customFormat="1" ht="23.25" customHeight="1">
      <c r="A8" s="164"/>
      <c r="B8" s="152" t="s">
        <v>64</v>
      </c>
      <c r="C8" s="163"/>
      <c r="D8" s="163"/>
      <c r="E8" s="165"/>
      <c r="F8" s="124"/>
      <c r="G8" s="124"/>
    </row>
    <row r="9" spans="1:8" s="119" customFormat="1" ht="23.25" customHeight="1">
      <c r="A9" s="164"/>
      <c r="B9" s="152" t="s">
        <v>67</v>
      </c>
      <c r="C9" s="163"/>
      <c r="D9" s="163"/>
      <c r="E9" s="165"/>
      <c r="F9" s="124"/>
      <c r="G9" s="124"/>
    </row>
    <row r="10" spans="1:8" s="117" customFormat="1" ht="34.5" customHeight="1">
      <c r="A10" s="287" t="s">
        <v>192</v>
      </c>
      <c r="B10" s="288"/>
      <c r="C10" s="166">
        <f>+C11</f>
        <v>37354.953728201428</v>
      </c>
      <c r="D10" s="265">
        <f>+D11</f>
        <v>10106.371934195204</v>
      </c>
      <c r="E10" s="166">
        <f>+E11</f>
        <v>47461.32566239663</v>
      </c>
      <c r="F10" s="125">
        <f>+D10/H10*100</f>
        <v>134.4529609453561</v>
      </c>
      <c r="G10" s="125">
        <f>+G11</f>
        <v>127.6384207873146</v>
      </c>
      <c r="H10" s="159">
        <f>+H11</f>
        <v>7516.66</v>
      </c>
    </row>
    <row r="11" spans="1:8" s="119" customFormat="1" ht="21.75" customHeight="1">
      <c r="A11" s="121"/>
      <c r="B11" s="152" t="s">
        <v>62</v>
      </c>
      <c r="C11" s="167">
        <f>+E11-D11</f>
        <v>37354.953728201428</v>
      </c>
      <c r="D11" s="264">
        <v>10106.371934195204</v>
      </c>
      <c r="E11" s="167">
        <v>47461.32566239663</v>
      </c>
      <c r="F11" s="124">
        <f>+D11/H11*100</f>
        <v>134.4529609453561</v>
      </c>
      <c r="G11" s="124">
        <v>127.6384207873146</v>
      </c>
      <c r="H11" s="168">
        <v>7516.66</v>
      </c>
    </row>
    <row r="12" spans="1:8" s="119" customFormat="1" ht="21.75" customHeight="1">
      <c r="A12" s="121"/>
      <c r="B12" s="152" t="s">
        <v>63</v>
      </c>
      <c r="C12" s="118"/>
      <c r="D12" s="118"/>
      <c r="E12" s="118"/>
      <c r="F12" s="124"/>
      <c r="G12" s="124"/>
    </row>
    <row r="13" spans="1:8" s="119" customFormat="1" ht="21.75" customHeight="1">
      <c r="A13" s="121"/>
      <c r="B13" s="152" t="s">
        <v>64</v>
      </c>
      <c r="C13" s="118"/>
      <c r="D13" s="118"/>
      <c r="E13" s="118"/>
      <c r="F13" s="124"/>
      <c r="G13" s="124"/>
    </row>
    <row r="14" spans="1:8" s="119" customFormat="1" ht="21.75" customHeight="1">
      <c r="A14" s="157"/>
      <c r="B14" s="169" t="s">
        <v>67</v>
      </c>
      <c r="C14" s="122"/>
      <c r="D14" s="122"/>
      <c r="E14" s="122"/>
      <c r="F14" s="170"/>
      <c r="G14" s="170"/>
    </row>
    <row r="15" spans="1:8" ht="18" customHeight="1">
      <c r="A15" s="31"/>
      <c r="B15" s="8"/>
      <c r="C15" s="32"/>
      <c r="D15" s="32"/>
      <c r="E15" s="33"/>
      <c r="F15" s="30"/>
      <c r="G15" s="30"/>
    </row>
    <row r="16" spans="1:8" ht="18" customHeight="1">
      <c r="A16" s="31"/>
      <c r="B16" s="8"/>
      <c r="C16" s="32"/>
      <c r="D16" s="32"/>
      <c r="E16" s="33"/>
      <c r="F16" s="30"/>
      <c r="G16" s="30"/>
    </row>
  </sheetData>
  <mergeCells count="4">
    <mergeCell ref="A10:B10"/>
    <mergeCell ref="A5:B5"/>
    <mergeCell ref="A2:B2"/>
    <mergeCell ref="A1:C1"/>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SX NN</vt:lpstr>
      <vt:lpstr>IIP</vt:lpstr>
      <vt:lpstr>SPCN</vt:lpstr>
      <vt:lpstr>Vốn đầu tư</vt:lpstr>
      <vt:lpstr>DT bán lẻ</vt:lpstr>
      <vt:lpstr>DT lưu trú, ăn uống</vt:lpstr>
      <vt:lpstr>CPI </vt:lpstr>
      <vt:lpstr>DT vận tải</vt:lpstr>
      <vt:lpstr>VT hành khách</vt:lpstr>
      <vt:lpstr>VT hàng hóa</vt:lpstr>
      <vt:lpstr>TT-AT XH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2019-05-23T08:46:36Z</cp:lastPrinted>
  <dcterms:created xsi:type="dcterms:W3CDTF">2012-04-04T08:13:05Z</dcterms:created>
  <dcterms:modified xsi:type="dcterms:W3CDTF">2019-05-24T03:12:22Z</dcterms:modified>
</cp:coreProperties>
</file>