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480" windowHeight="11640" tabRatio="774"/>
  </bookViews>
  <sheets>
    <sheet name="SX NN" sheetId="12" r:id="rId1"/>
    <sheet name="IIP" sheetId="19" r:id="rId2"/>
    <sheet name="SPCN" sheetId="21" r:id="rId3"/>
    <sheet name="Vốn đầu tư" sheetId="9" r:id="rId4"/>
    <sheet name="DT bán lẻ" sheetId="20" r:id="rId5"/>
    <sheet name="DT lưu trú, ăn uống" sheetId="24" r:id="rId6"/>
    <sheet name="CPI " sheetId="43" r:id="rId7"/>
    <sheet name="DT vận tải" sheetId="44" r:id="rId8"/>
    <sheet name="VT hành khách" sheetId="45" r:id="rId9"/>
    <sheet name="VT hàng hóa" sheetId="46" r:id="rId10"/>
    <sheet name="TT-AT XH" sheetId="50" r:id="rId11"/>
  </sheets>
  <calcPr calcId="124519"/>
</workbook>
</file>

<file path=xl/calcChain.xml><?xml version="1.0" encoding="utf-8"?>
<calcChain xmlns="http://schemas.openxmlformats.org/spreadsheetml/2006/main">
  <c r="F22" i="50"/>
  <c r="E22"/>
  <c r="E19"/>
  <c r="F14"/>
  <c r="E14"/>
  <c r="F10"/>
  <c r="E10"/>
  <c r="F6"/>
  <c r="E6"/>
  <c r="H14"/>
  <c r="G14"/>
  <c r="H10"/>
  <c r="G10"/>
  <c r="D14"/>
  <c r="C14"/>
  <c r="D10"/>
  <c r="C10"/>
  <c r="H6"/>
  <c r="G6"/>
  <c r="D6"/>
  <c r="C6"/>
  <c r="H22"/>
  <c r="H19"/>
  <c r="H15" l="1"/>
  <c r="H11"/>
  <c r="H7"/>
  <c r="D11"/>
  <c r="D7"/>
  <c r="D15"/>
  <c r="D22"/>
  <c r="D19"/>
  <c r="E24" i="12"/>
  <c r="I18" i="44"/>
  <c r="I7"/>
  <c r="F19" i="50" l="1"/>
  <c r="E11"/>
  <c r="E15"/>
  <c r="E7"/>
  <c r="F7"/>
  <c r="F15"/>
  <c r="F11"/>
  <c r="E21" i="12" l="1"/>
  <c r="E22"/>
  <c r="E23"/>
  <c r="I11" i="44"/>
  <c r="E14" i="12" l="1"/>
  <c r="E7"/>
  <c r="E20" l="1"/>
  <c r="E12" l="1"/>
  <c r="H5" i="46" l="1"/>
  <c r="G12" i="44"/>
  <c r="G7"/>
  <c r="I16"/>
  <c r="I6"/>
  <c r="I5" l="1"/>
  <c r="G5" s="1"/>
  <c r="H11"/>
  <c r="F7"/>
  <c r="E10" i="12"/>
  <c r="E9"/>
  <c r="G10" i="45" l="1"/>
  <c r="G5"/>
  <c r="E8" i="24"/>
  <c r="C8" i="20"/>
  <c r="F11" i="46"/>
  <c r="F6"/>
  <c r="H10"/>
  <c r="D10"/>
  <c r="E10"/>
  <c r="C13"/>
  <c r="C11"/>
  <c r="D5"/>
  <c r="F5" s="1"/>
  <c r="E5"/>
  <c r="C8"/>
  <c r="C6"/>
  <c r="F11" i="45"/>
  <c r="H10"/>
  <c r="H5"/>
  <c r="F6"/>
  <c r="E10"/>
  <c r="D10"/>
  <c r="F10" s="1"/>
  <c r="C11"/>
  <c r="C10" s="1"/>
  <c r="C6"/>
  <c r="E5"/>
  <c r="D5"/>
  <c r="F12" i="44"/>
  <c r="F18"/>
  <c r="H16"/>
  <c r="H6"/>
  <c r="D16"/>
  <c r="E16"/>
  <c r="G16" s="1"/>
  <c r="D11"/>
  <c r="F11" s="1"/>
  <c r="E11"/>
  <c r="G11" s="1"/>
  <c r="D6"/>
  <c r="E6"/>
  <c r="G6" s="1"/>
  <c r="C18"/>
  <c r="C16" s="1"/>
  <c r="C14"/>
  <c r="C12"/>
  <c r="C7"/>
  <c r="C6" s="1"/>
  <c r="B8" i="24"/>
  <c r="F8"/>
  <c r="D8"/>
  <c r="C8"/>
  <c r="E8" i="20"/>
  <c r="D8"/>
  <c r="C7" i="21"/>
  <c r="C8"/>
  <c r="C9"/>
  <c r="C10"/>
  <c r="C11"/>
  <c r="C12"/>
  <c r="C13"/>
  <c r="C14"/>
  <c r="C15"/>
  <c r="C16"/>
  <c r="C17"/>
  <c r="C18"/>
  <c r="C19"/>
  <c r="C20"/>
  <c r="C21"/>
  <c r="C22"/>
  <c r="C6"/>
  <c r="C5"/>
  <c r="E32" i="12"/>
  <c r="E33"/>
  <c r="E26"/>
  <c r="E27"/>
  <c r="E28"/>
  <c r="E29"/>
  <c r="E30"/>
  <c r="E13"/>
  <c r="H5" i="44" l="1"/>
  <c r="F10" i="46"/>
  <c r="C10"/>
  <c r="D5" i="44"/>
  <c r="C5" i="46"/>
  <c r="F5" i="45"/>
  <c r="F16" i="44"/>
  <c r="F6"/>
  <c r="C11"/>
  <c r="C5" s="1"/>
  <c r="C5" i="45"/>
  <c r="E5" i="44"/>
  <c r="F5" l="1"/>
</calcChain>
</file>

<file path=xl/sharedStrings.xml><?xml version="1.0" encoding="utf-8"?>
<sst xmlns="http://schemas.openxmlformats.org/spreadsheetml/2006/main" count="303" uniqueCount="228">
  <si>
    <t>Tổng số</t>
  </si>
  <si>
    <t>TỔNG SỐ</t>
  </si>
  <si>
    <t xml:space="preserve">Tổng số </t>
  </si>
  <si>
    <t>Phân theo loại hình kinh tế</t>
  </si>
  <si>
    <t>Nhà nước</t>
  </si>
  <si>
    <t>Ngoài Nhà nước</t>
  </si>
  <si>
    <t>Ngô</t>
  </si>
  <si>
    <t>Đơn vị tính: %</t>
  </si>
  <si>
    <t>Khu vực có vốn đầu tư nước ngoài</t>
  </si>
  <si>
    <t>Phân theo nhóm hàng</t>
  </si>
  <si>
    <t>Hàng ăn và dịch vụ ăn uống</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</si>
  <si>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</si>
  <si>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</si>
  <si>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</si>
  <si>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</si>
  <si>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</si>
  <si>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</si>
  <si>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</si>
  <si>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</si>
  <si>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</si>
  <si>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</si>
  <si>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</si>
  <si>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</si>
  <si>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</si>
  <si>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</si>
  <si>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 xml:space="preserve">Phân theo ngành kinh tế </t>
  </si>
  <si>
    <t>Đồ dùng, dụng cụ trang thiết bị gia đình</t>
  </si>
  <si>
    <t>Lương thực, thực phẩm</t>
  </si>
  <si>
    <t>Hàng may mặc</t>
  </si>
  <si>
    <t xml:space="preserve">Nhà nước </t>
  </si>
  <si>
    <t xml:space="preserve">Ngoài Nhà nước </t>
  </si>
  <si>
    <t>Hoạt động khác</t>
  </si>
  <si>
    <t>Khai khoáng</t>
  </si>
  <si>
    <t>Hàng hóa và dịch vụ khác</t>
  </si>
  <si>
    <t>Sản lượng thu hoạch các loại cây trồng (Tấn)</t>
  </si>
  <si>
    <t xml:space="preserve">Dịch vụ lưu trú </t>
  </si>
  <si>
    <t>Dịch vụ ăn uống</t>
  </si>
  <si>
    <t>Kỳ
báo cáo
 so với
 kỳ trước
(%)</t>
  </si>
  <si>
    <t xml:space="preserve">Ước tính
 kỳ báo cáo </t>
  </si>
  <si>
    <t>Diện tích gieo trồng cây hàng năm (Ha)</t>
  </si>
  <si>
    <t>Các loại cây khác (Ha)</t>
  </si>
  <si>
    <t>Toàn ngành công nghiệp</t>
  </si>
  <si>
    <t>Đơn vị 
tính</t>
  </si>
  <si>
    <t>Thực hiện 
từ đầu năm 
đến kỳ trước
kỳ báo cáo</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</si>
  <si>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</si>
  <si>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</si>
  <si>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</si>
  <si>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</si>
  <si>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</si>
  <si>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</si>
  <si>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</si>
  <si>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</si>
  <si>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</si>
  <si>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</si>
  <si>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</si>
  <si>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</si>
  <si>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</si>
  <si>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</si>
  <si>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</si>
  <si>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</si>
  <si>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 xml:space="preserve">Ước tính
kỳ báo cáo </t>
  </si>
  <si>
    <t>Các loại cây khác</t>
  </si>
  <si>
    <t>Đường bộ</t>
  </si>
  <si>
    <t>Đường sắt</t>
  </si>
  <si>
    <t>Đường thủy</t>
  </si>
  <si>
    <t>Bốc xếp</t>
  </si>
  <si>
    <t>Kho bãi</t>
  </si>
  <si>
    <t>Đường hàng không</t>
  </si>
  <si>
    <t>Kỳ báo cáo 
so với cùng kỳ
năm trước (%)</t>
  </si>
  <si>
    <t>Sơ bộ kỳ 
báo cáo</t>
  </si>
  <si>
    <t xml:space="preserve">Thực hiện từ đầu năm đến
 kỳ trước kỳ báo cáo </t>
  </si>
  <si>
    <t>Kỳ báo cáo
 so với cùng kỳ năm
 trước (%)</t>
  </si>
  <si>
    <t>Ước tính 
kỳ báo cáo
so với 
kỳ trước</t>
  </si>
  <si>
    <t>Ước tính kỳ báo cáo so với cùng 
kỳ năm trước</t>
  </si>
  <si>
    <t>Kỳ báo cáo 
so với cùng 
kỳ năm 
trước (%)</t>
  </si>
  <si>
    <t>Kỳ báo cáo
so với cùng kỳ năm 
trước (%)</t>
  </si>
  <si>
    <t>Cộng dồn từ đầu năm đến cuối kỳ báo cáo so với cùng kỳ năm trước</t>
  </si>
  <si>
    <t xml:space="preserve">Cộng dồn từ đầu năm đến cuối kỳ 
báo cáo </t>
  </si>
  <si>
    <t>Cộng dồn từ đầu năm đến cuối kỳ báo cáo so với cùng kỳ 
năm trước (%)</t>
  </si>
  <si>
    <t>Cộng dồn từ đầu năm đến cuối kỳ báo cáo so với cùng kỳ năm trước (%)</t>
  </si>
  <si>
    <t>Cộng dồn từ đầu năm đến cuối kỳ báo cáo</t>
  </si>
  <si>
    <t>Cộng dồn từ 
đầu năm đến
 cuối kỳ báo cáo</t>
  </si>
  <si>
    <t>Cộng dồn từ đầu năm đến cuối kỳ báo cáo so với cùng kỳ
năm trước (%)</t>
  </si>
  <si>
    <t xml:space="preserve">Thực hiện
kỳ trước
(Triệu
đồng) </t>
  </si>
  <si>
    <t>Ước tính
kỳ báo cáo
(Triệu
đồng)</t>
  </si>
  <si>
    <t>Cộng dồn 
thực hiện
đến cuối
kỳ báo cáo
(Triệu đồng)</t>
  </si>
  <si>
    <t>Kỳ báo cáo
so với
cùng kỳ
năm trước
(%)</t>
  </si>
  <si>
    <r>
      <t>Đơn vị tính:</t>
    </r>
    <r>
      <rPr>
        <b/>
        <i/>
        <sz val="12"/>
        <rFont val="Times New Roman"/>
        <family val="1"/>
      </rPr>
      <t xml:space="preserve"> </t>
    </r>
    <r>
      <rPr>
        <sz val="12"/>
        <rFont val="Times New Roman"/>
        <family val="1"/>
      </rPr>
      <t>%</t>
    </r>
  </si>
  <si>
    <t>Ước tính
kỳ báo cáo
(Triệu đồng)</t>
  </si>
  <si>
    <t>Thực hiện
cùng kỳ
năm trước 
(Triệu đồng)</t>
  </si>
  <si>
    <t>Ước tính
 kỳ báo
cáo 
(Triệu đồng)</t>
  </si>
  <si>
    <t>Cộng dồn từ
 đầu năm đến cuối kỳ
 báo cáo 
(Triệu đồng)</t>
  </si>
  <si>
    <t>Chăn nuôi</t>
  </si>
  <si>
    <t>Trâu (con)</t>
  </si>
  <si>
    <t>Bò (con)</t>
  </si>
  <si>
    <t>Lợn (con)</t>
  </si>
  <si>
    <t>Gia cầm (1000 con)</t>
  </si>
  <si>
    <t>Trong đó: Gà (1000 con)</t>
  </si>
  <si>
    <t>Lâm nghiệp</t>
  </si>
  <si>
    <t>Sản lượng củi khai thác (Ste)</t>
  </si>
  <si>
    <t>Sản lượng gỗ khai thác (m³)</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</si>
  <si>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</si>
  <si>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</si>
  <si>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</si>
  <si>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</si>
  <si>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</si>
  <si>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</si>
  <si>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</si>
  <si>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</si>
  <si>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</si>
  <si>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</si>
  <si>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</si>
  <si>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</si>
  <si>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</si>
  <si>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</si>
  <si>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</si>
  <si>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</si>
  <si>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</si>
  <si>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</si>
  <si>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thuốc, hoá dược và dược liệu</t>
  </si>
  <si>
    <t>21</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</si>
  <si>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</si>
  <si>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</si>
  <si>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</si>
  <si>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</si>
  <si>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</si>
  <si>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</si>
  <si>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</si>
  <si>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</si>
  <si>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</si>
  <si>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</si>
  <si>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</si>
  <si>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</si>
  <si>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</si>
  <si>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</si>
  <si>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</si>
  <si>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</si>
  <si>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</si>
  <si>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</si>
  <si>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</si>
  <si>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Chè (trà) nguyên chất (như: chè (trà) xanh, chè (trà) đen)</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</si>
  <si>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</si>
  <si>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</si>
  <si>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</si>
  <si>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</si>
  <si>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</si>
  <si>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</si>
  <si>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</si>
  <si>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Dịch vụ sản xuất hoá dược và dược liệu</t>
  </si>
  <si>
    <t>Triệu đồng</t>
  </si>
  <si>
    <t>Cửa ra vào, cửa sổ, khung và ngưỡng cửa của cửa ra vào bằng plastic</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</si>
  <si>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</si>
  <si>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</si>
  <si>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</si>
  <si>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</si>
  <si>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</si>
  <si>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</si>
  <si>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</si>
  <si>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</si>
  <si>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</si>
  <si>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</si>
  <si>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</si>
  <si>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</si>
  <si>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</si>
  <si>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</si>
  <si>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</si>
  <si>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</si>
  <si>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</si>
  <si>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</si>
  <si>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</si>
  <si>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</si>
  <si>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</si>
  <si>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</si>
  <si>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</si>
  <si>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</si>
  <si>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</si>
  <si>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Ước tính
kỳ
báo cáo
(Triệu đồng)</t>
  </si>
  <si>
    <t>Vật phẩm, văn hóa, giáo dục</t>
  </si>
  <si>
    <t>Gỗ và vật liệu xây dựng</t>
  </si>
  <si>
    <t>Ô tô các loại</t>
  </si>
  <si>
    <t>Phương tiện đi lại ( Kể cả phụ tùng)</t>
  </si>
  <si>
    <t>Xăng dầu các loại</t>
  </si>
  <si>
    <t>Nhiên liệu khác (Trừ xăng dầu)</t>
  </si>
  <si>
    <t>Hàng hóa khác</t>
  </si>
  <si>
    <t>Đá quý, kim loại quý và sản phẩm</t>
  </si>
  <si>
    <t>Sửa chữa ô tô, mô tô, xe máy và xe có động cơ khác</t>
  </si>
  <si>
    <t>Kỳ báo cáo so với 
kỳ trước 
(%)</t>
  </si>
  <si>
    <t>Dịch vụ lữ hành và hoạt động hỗ trợ du lịch</t>
  </si>
  <si>
    <t>Cộng dồn từ từ đầu năm
đến cuối kỳ
báo cáo
(Triệu đồng)</t>
  </si>
  <si>
    <t>Thực hiện
 từ đầu năm 
đến kỳ trước
 kỳ báo cáo (Triệu đồng)</t>
  </si>
  <si>
    <t>Tháng cùng kỳ</t>
  </si>
  <si>
    <t>Vận chuyển hành khách (Nghìn hành khách)</t>
  </si>
  <si>
    <t>Luân chuyển hàng hóa (1000 tấn.km)</t>
  </si>
  <si>
    <t>Luân chuyển hành khách (Nghìn HK.Km)</t>
  </si>
  <si>
    <t>Vận chuyển hàng hóa        (1000 tấn)</t>
  </si>
  <si>
    <t>Cộng dồn cùng kỳ</t>
  </si>
  <si>
    <t>Chỉ số giá bình quân kỳ báo cáo so với cùng kỳ năm trước</t>
  </si>
  <si>
    <t>Cùng kỳ năm trước</t>
  </si>
  <si>
    <t>Tháng 12 năm trước</t>
  </si>
  <si>
    <t xml:space="preserve">Tháng trước </t>
  </si>
  <si>
    <t>Rau các loại</t>
  </si>
  <si>
    <t>Thực hiện từ đầu năm đến kỳ trước kỳ báo cáo</t>
  </si>
  <si>
    <t xml:space="preserve">1. Sản xuất nông nghiệp đến ngày 15 tháng báo cáo </t>
  </si>
  <si>
    <t>2. Chỉ số sản xuất công nghiệp</t>
  </si>
  <si>
    <t>3. Sản lượng một số sản phẩm công nghiệp chủ yếu</t>
  </si>
  <si>
    <t>4. Vốn đầu tư thực hiện từ nguồn ngân sách Nhà nước</t>
  </si>
  <si>
    <t xml:space="preserve">5. Doanh thu bán lẻ hàng hoá </t>
  </si>
  <si>
    <t xml:space="preserve">6. Doanh thu dịch vụ lưu trú và ăn uống </t>
  </si>
  <si>
    <t>7. Chỉ số giá tiêu dùng, chỉ số giá vàng và chỉ số giá Đô la Mỹ</t>
  </si>
  <si>
    <t xml:space="preserve">8. Doanh thu vận tải, kho bãi và dịch vụ hỗ trợ vận tải </t>
  </si>
  <si>
    <t>9. Vận tải hành khách của địa phương</t>
  </si>
  <si>
    <t>10. Vận tải hàng hóa của địa phương</t>
  </si>
  <si>
    <t>11. Trật tự, an toàn xã hội</t>
  </si>
  <si>
    <t xml:space="preserve">Kế hoạch
năm 2018
(Triệu
đồng) </t>
  </si>
  <si>
    <t>Lúa</t>
  </si>
  <si>
    <t>Lúa đông xuân</t>
  </si>
  <si>
    <t>Mía</t>
  </si>
  <si>
    <t xml:space="preserve">Tháng cùng kỳ </t>
  </si>
  <si>
    <t>Trong đó:</t>
  </si>
  <si>
    <t>Cộng dồn từ đầu năm đến cuối kỳ báo cáo (Triệu đồng)</t>
  </si>
  <si>
    <t>Cộng dồn</t>
  </si>
  <si>
    <t>Đậu tương</t>
  </si>
  <si>
    <t>Lạc</t>
  </si>
  <si>
    <t>Kỳ gốc 2014</t>
  </si>
  <si>
    <t>Cộng dồn từ
đầu năm đến
cuối kỳ báo cáo so với cùng
kỳ năm
trước (%)</t>
  </si>
  <si>
    <t>Lúa mùa</t>
  </si>
  <si>
    <t>Đậu các loại</t>
  </si>
  <si>
    <t>Tháng 8 năm 2018</t>
  </si>
</sst>
</file>

<file path=xl/styles.xml><?xml version="1.0" encoding="utf-8"?>
<styleSheet xmlns="http://schemas.openxmlformats.org/spreadsheetml/2006/main">
  <numFmts count="7">
    <numFmt numFmtId="43" formatCode="_(* #,##0.00_);_(* \(#,##0.00\);_(* &quot;-&quot;??_);_(@_)"/>
    <numFmt numFmtId="164" formatCode="0.0"/>
    <numFmt numFmtId="165" formatCode="_-* #,##0\ _P_t_s_-;\-* #,##0\ _P_t_s_-;_-* &quot;-&quot;\ _P_t_s_-;_-@_-"/>
    <numFmt numFmtId="166" formatCode="_(* #,##0_);_(* \(#,##0\);_(* &quot;-&quot;??_);_(@_)"/>
    <numFmt numFmtId="167" formatCode="\ \ ########"/>
    <numFmt numFmtId="168" formatCode="_(* #,##0.0_);_(* \(#,##0.0\);_(* &quot;-&quot;??_);_(@_)"/>
    <numFmt numFmtId="169" formatCode="#,##0.0_);\(#,##0.0\)"/>
  </numFmts>
  <fonts count="24">
    <font>
      <sz val="10"/>
      <name val="Arial"/>
    </font>
    <font>
      <sz val="10"/>
      <name val="Arial"/>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b/>
      <sz val="10"/>
      <color rgb="FF000000"/>
      <name val="Times New Roman"/>
      <family val="1"/>
    </font>
    <font>
      <sz val="10"/>
      <color rgb="FF000000"/>
      <name val="Times New Roman"/>
      <family val="1"/>
    </font>
    <font>
      <sz val="10"/>
      <name val="Times New Roman"/>
      <family val="1"/>
    </font>
    <font>
      <b/>
      <sz val="10"/>
      <name val="Times New Roman"/>
      <family val="1"/>
    </font>
    <font>
      <sz val="10"/>
      <name val="Calibri"/>
      <family val="2"/>
    </font>
    <font>
      <b/>
      <i/>
      <sz val="11"/>
      <name val="Times New Roman"/>
      <family val="1"/>
    </font>
    <font>
      <i/>
      <sz val="11"/>
      <name val="Times New Roman"/>
      <family val="1"/>
    </font>
    <font>
      <sz val="10"/>
      <name val="Arial"/>
      <family val="2"/>
    </font>
    <font>
      <sz val="14"/>
      <name val="Calibri"/>
      <family val="2"/>
    </font>
    <font>
      <b/>
      <sz val="11"/>
      <color rgb="FFFF0000"/>
      <name val="Times New Roman"/>
      <family val="1"/>
    </font>
  </fonts>
  <fills count="3">
    <fill>
      <patternFill patternType="none"/>
    </fill>
    <fill>
      <patternFill patternType="gray125"/>
    </fill>
    <fill>
      <patternFill patternType="solid">
        <fgColor indexed="2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s>
  <cellStyleXfs count="15">
    <xf numFmtId="0" fontId="0" fillId="0" borderId="0"/>
    <xf numFmtId="165" fontId="3" fillId="0" borderId="0" applyFont="0" applyFill="0" applyBorder="0" applyAlignment="0" applyProtection="0"/>
    <xf numFmtId="0" fontId="9" fillId="2" borderId="0" applyNumberFormat="0"/>
    <xf numFmtId="0" fontId="3" fillId="0" borderId="0"/>
    <xf numFmtId="0" fontId="3" fillId="0" borderId="0"/>
    <xf numFmtId="0" fontId="6" fillId="0" borderId="0"/>
    <xf numFmtId="0" fontId="3" fillId="0" borderId="0"/>
    <xf numFmtId="0" fontId="4" fillId="0" borderId="0"/>
    <xf numFmtId="0" fontId="1" fillId="0" borderId="0"/>
    <xf numFmtId="0" fontId="3" fillId="0" borderId="0"/>
    <xf numFmtId="0" fontId="7" fillId="0" borderId="0"/>
    <xf numFmtId="0" fontId="7" fillId="0" borderId="0"/>
    <xf numFmtId="9" fontId="1" fillId="0" borderId="0" applyFont="0" applyFill="0" applyBorder="0" applyAlignment="0" applyProtection="0"/>
    <xf numFmtId="43" fontId="1" fillId="0" borderId="0" applyFont="0" applyFill="0" applyBorder="0" applyAlignment="0" applyProtection="0"/>
    <xf numFmtId="0" fontId="21" fillId="0" borderId="0"/>
  </cellStyleXfs>
  <cellXfs count="272">
    <xf numFmtId="0" fontId="0" fillId="0" borderId="0" xfId="0"/>
    <xf numFmtId="0" fontId="5" fillId="0" borderId="0" xfId="3" applyFont="1" applyFill="1" applyBorder="1"/>
    <xf numFmtId="0" fontId="10" fillId="0" borderId="0" xfId="3" applyFont="1" applyFill="1" applyBorder="1" applyAlignment="1"/>
    <xf numFmtId="0" fontId="5" fillId="0" borderId="0" xfId="0" applyFont="1" applyFill="1"/>
    <xf numFmtId="0" fontId="10" fillId="0" borderId="0" xfId="0" applyFont="1" applyFill="1"/>
    <xf numFmtId="0" fontId="11" fillId="0" borderId="3" xfId="0" applyFont="1" applyFill="1" applyBorder="1" applyAlignment="1">
      <alignment horizontal="center" vertical="center" wrapText="1"/>
    </xf>
    <xf numFmtId="0" fontId="5" fillId="0" borderId="1" xfId="0" applyFont="1" applyFill="1" applyBorder="1"/>
    <xf numFmtId="0" fontId="10" fillId="0" borderId="0" xfId="0" applyNumberFormat="1" applyFont="1" applyFill="1" applyBorder="1" applyAlignment="1"/>
    <xf numFmtId="0" fontId="5" fillId="0" borderId="0" xfId="0" applyNumberFormat="1" applyFont="1" applyFill="1" applyBorder="1" applyAlignment="1"/>
    <xf numFmtId="0" fontId="5" fillId="0" borderId="0" xfId="0" applyFont="1" applyFill="1" applyBorder="1"/>
    <xf numFmtId="0" fontId="5" fillId="0" borderId="0" xfId="4" applyFont="1" applyFill="1"/>
    <xf numFmtId="0" fontId="5" fillId="0" borderId="1" xfId="4" applyFont="1" applyFill="1" applyBorder="1"/>
    <xf numFmtId="0" fontId="5" fillId="0" borderId="0" xfId="4" applyFont="1" applyFill="1" applyBorder="1"/>
    <xf numFmtId="0" fontId="5" fillId="0" borderId="0" xfId="8" applyFont="1" applyFill="1" applyBorder="1"/>
    <xf numFmtId="0" fontId="5" fillId="0" borderId="0" xfId="1" applyNumberFormat="1" applyFont="1" applyFill="1" applyBorder="1" applyAlignment="1">
      <alignment horizontal="right" indent="5"/>
    </xf>
    <xf numFmtId="164" fontId="5" fillId="0" borderId="0" xfId="4" applyNumberFormat="1" applyFont="1" applyFill="1" applyBorder="1" applyAlignment="1">
      <alignment horizontal="right" indent="5"/>
    </xf>
    <xf numFmtId="0" fontId="10" fillId="0" borderId="0" xfId="4" applyFont="1" applyFill="1" applyBorder="1"/>
    <xf numFmtId="0" fontId="5" fillId="0" borderId="1" xfId="0" applyNumberFormat="1" applyFont="1" applyFill="1" applyBorder="1" applyAlignment="1"/>
    <xf numFmtId="0" fontId="13" fillId="0" borderId="0" xfId="0" applyFont="1" applyFill="1" applyAlignment="1">
      <alignment horizontal="left" indent="1"/>
    </xf>
    <xf numFmtId="0" fontId="5" fillId="0" borderId="0" xfId="0" applyFont="1" applyFill="1" applyAlignment="1">
      <alignment horizontal="left" indent="1"/>
    </xf>
    <xf numFmtId="0" fontId="5" fillId="0" borderId="0" xfId="0" applyFont="1" applyFill="1" applyBorder="1" applyAlignment="1">
      <alignment vertical="center"/>
    </xf>
    <xf numFmtId="0" fontId="5" fillId="0" borderId="0" xfId="5" applyFont="1" applyFill="1" applyBorder="1"/>
    <xf numFmtId="0" fontId="5" fillId="0" borderId="2" xfId="5" applyFont="1" applyFill="1" applyBorder="1"/>
    <xf numFmtId="0" fontId="10" fillId="0" borderId="0" xfId="5" applyNumberFormat="1" applyFont="1" applyFill="1" applyBorder="1" applyAlignment="1">
      <alignment horizontal="left"/>
    </xf>
    <xf numFmtId="2" fontId="10" fillId="0" borderId="0" xfId="9" applyNumberFormat="1" applyFont="1" applyFill="1" applyBorder="1" applyAlignment="1">
      <alignment horizontal="right"/>
    </xf>
    <xf numFmtId="2" fontId="10" fillId="0" borderId="0" xfId="9" applyNumberFormat="1" applyFont="1" applyFill="1" applyBorder="1" applyAlignment="1">
      <alignment horizontal="right" indent="3"/>
    </xf>
    <xf numFmtId="164" fontId="10" fillId="0" borderId="0" xfId="5" applyNumberFormat="1" applyFont="1" applyFill="1" applyBorder="1" applyAlignment="1">
      <alignment horizontal="center"/>
    </xf>
    <xf numFmtId="0" fontId="5" fillId="0" borderId="0" xfId="6" applyFont="1" applyFill="1" applyBorder="1" applyAlignment="1">
      <alignment vertical="center"/>
    </xf>
    <xf numFmtId="0" fontId="5" fillId="0" borderId="0" xfId="6" applyFont="1" applyFill="1"/>
    <xf numFmtId="164" fontId="8" fillId="0" borderId="0" xfId="11" applyNumberFormat="1" applyFont="1" applyFill="1" applyBorder="1" applyAlignment="1">
      <alignment horizontal="center"/>
    </xf>
    <xf numFmtId="164" fontId="5" fillId="0" borderId="0" xfId="6" applyNumberFormat="1" applyFont="1" applyFill="1" applyAlignment="1">
      <alignment horizontal="right" indent="2"/>
    </xf>
    <xf numFmtId="0" fontId="5" fillId="0" borderId="0" xfId="6" applyFont="1" applyFill="1" applyAlignment="1"/>
    <xf numFmtId="164" fontId="5" fillId="0" borderId="0" xfId="0" applyNumberFormat="1" applyFont="1" applyFill="1" applyBorder="1" applyAlignment="1">
      <alignment horizontal="right" indent="1"/>
    </xf>
    <xf numFmtId="164" fontId="5" fillId="0" borderId="0" xfId="0" applyNumberFormat="1" applyFont="1" applyFill="1" applyBorder="1" applyAlignment="1">
      <alignment horizontal="right" indent="2"/>
    </xf>
    <xf numFmtId="164" fontId="8" fillId="0" borderId="0" xfId="11" applyNumberFormat="1" applyFont="1" applyFill="1" applyBorder="1" applyAlignment="1">
      <alignment horizontal="right" vertical="center" indent="2"/>
    </xf>
    <xf numFmtId="164" fontId="10" fillId="0" borderId="0" xfId="0" applyNumberFormat="1" applyFont="1" applyFill="1" applyBorder="1" applyAlignment="1">
      <alignment horizontal="right" indent="1"/>
    </xf>
    <xf numFmtId="164" fontId="10" fillId="0" borderId="0" xfId="0" applyNumberFormat="1" applyFont="1" applyFill="1" applyBorder="1" applyAlignment="1">
      <alignment horizontal="right" indent="2"/>
    </xf>
    <xf numFmtId="0" fontId="5" fillId="0" borderId="0" xfId="2" applyNumberFormat="1" applyFont="1" applyFill="1" applyBorder="1" applyAlignment="1"/>
    <xf numFmtId="0" fontId="5" fillId="0" borderId="1" xfId="3" applyFont="1" applyFill="1" applyBorder="1"/>
    <xf numFmtId="0" fontId="8" fillId="0" borderId="0" xfId="3" applyFont="1" applyFill="1" applyBorder="1" applyAlignment="1">
      <alignment horizontal="right"/>
    </xf>
    <xf numFmtId="167" fontId="10" fillId="0" borderId="0" xfId="7" applyNumberFormat="1" applyFont="1" applyFill="1" applyBorder="1" applyAlignment="1"/>
    <xf numFmtId="167" fontId="5" fillId="0" borderId="0" xfId="7" applyNumberFormat="1" applyFont="1" applyFill="1" applyBorder="1" applyAlignment="1"/>
    <xf numFmtId="0" fontId="10" fillId="0" borderId="8" xfId="0" applyFont="1" applyFill="1" applyBorder="1"/>
    <xf numFmtId="0" fontId="5" fillId="0" borderId="9" xfId="3" applyFont="1" applyFill="1" applyBorder="1"/>
    <xf numFmtId="0" fontId="10" fillId="0" borderId="10" xfId="0" applyFont="1" applyFill="1" applyBorder="1"/>
    <xf numFmtId="0" fontId="10" fillId="0" borderId="11" xfId="0" applyFont="1" applyFill="1" applyBorder="1"/>
    <xf numFmtId="0" fontId="5" fillId="0" borderId="11" xfId="0" applyFont="1" applyFill="1" applyBorder="1" applyAlignment="1">
      <alignment horizontal="left" indent="1"/>
    </xf>
    <xf numFmtId="0" fontId="5" fillId="0" borderId="10" xfId="0" applyFont="1" applyFill="1" applyBorder="1"/>
    <xf numFmtId="0" fontId="5" fillId="0" borderId="11" xfId="0" applyFont="1" applyFill="1" applyBorder="1"/>
    <xf numFmtId="167" fontId="10" fillId="0" borderId="10" xfId="7" applyNumberFormat="1" applyFont="1" applyFill="1" applyBorder="1" applyAlignment="1"/>
    <xf numFmtId="49" fontId="13" fillId="0" borderId="11" xfId="7" applyNumberFormat="1" applyFont="1" applyFill="1" applyBorder="1" applyAlignment="1"/>
    <xf numFmtId="167" fontId="10" fillId="0" borderId="12" xfId="7" applyNumberFormat="1" applyFont="1" applyFill="1" applyBorder="1" applyAlignment="1"/>
    <xf numFmtId="167" fontId="10" fillId="0" borderId="13" xfId="7" applyNumberFormat="1" applyFont="1" applyFill="1" applyBorder="1" applyAlignment="1"/>
    <xf numFmtId="0" fontId="5" fillId="0" borderId="15" xfId="0" applyFont="1" applyFill="1" applyBorder="1"/>
    <xf numFmtId="0" fontId="5" fillId="0" borderId="16" xfId="0" applyFont="1" applyFill="1" applyBorder="1"/>
    <xf numFmtId="0" fontId="5" fillId="0" borderId="17" xfId="0" applyFont="1" applyFill="1" applyBorder="1"/>
    <xf numFmtId="0" fontId="5" fillId="0" borderId="18" xfId="0" applyFont="1" applyFill="1" applyBorder="1"/>
    <xf numFmtId="0" fontId="11" fillId="0" borderId="4" xfId="0" applyFont="1" applyFill="1" applyBorder="1" applyAlignment="1">
      <alignment horizontal="center" vertical="center" wrapText="1"/>
    </xf>
    <xf numFmtId="0" fontId="5" fillId="0" borderId="11" xfId="0" applyFont="1" applyFill="1" applyBorder="1" applyAlignment="1">
      <alignment horizontal="left" indent="2"/>
    </xf>
    <xf numFmtId="0" fontId="5" fillId="0" borderId="12" xfId="0" applyFont="1" applyFill="1" applyBorder="1"/>
    <xf numFmtId="0" fontId="5" fillId="0" borderId="14" xfId="0" applyFont="1" applyFill="1" applyBorder="1"/>
    <xf numFmtId="0" fontId="5" fillId="0" borderId="15" xfId="0" applyNumberFormat="1" applyFont="1" applyFill="1" applyBorder="1" applyAlignment="1"/>
    <xf numFmtId="0" fontId="5" fillId="0" borderId="13" xfId="2" applyNumberFormat="1" applyFont="1" applyFill="1" applyBorder="1" applyAlignment="1">
      <alignment horizontal="left" vertical="center" wrapText="1"/>
    </xf>
    <xf numFmtId="0" fontId="5" fillId="0" borderId="17" xfId="6" applyFont="1" applyFill="1" applyBorder="1"/>
    <xf numFmtId="0" fontId="5" fillId="0" borderId="18" xfId="6" applyFont="1" applyFill="1" applyBorder="1"/>
    <xf numFmtId="0" fontId="5" fillId="0" borderId="3" xfId="0" applyFont="1" applyFill="1" applyBorder="1"/>
    <xf numFmtId="0" fontId="5" fillId="0" borderId="5" xfId="5" applyFont="1" applyFill="1" applyBorder="1"/>
    <xf numFmtId="0" fontId="5" fillId="0" borderId="6" xfId="5" applyFont="1" applyFill="1" applyBorder="1"/>
    <xf numFmtId="0" fontId="5" fillId="0" borderId="20" xfId="5" applyFont="1" applyFill="1" applyBorder="1"/>
    <xf numFmtId="0" fontId="5" fillId="0" borderId="19" xfId="5" applyFont="1" applyFill="1" applyBorder="1"/>
    <xf numFmtId="0" fontId="12" fillId="0" borderId="14" xfId="5" applyNumberFormat="1" applyFont="1" applyFill="1" applyBorder="1" applyAlignment="1">
      <alignment horizontal="left"/>
    </xf>
    <xf numFmtId="0" fontId="5" fillId="0" borderId="14" xfId="5" applyFont="1" applyFill="1" applyBorder="1"/>
    <xf numFmtId="0" fontId="5" fillId="0" borderId="15" xfId="5" applyFont="1" applyFill="1" applyBorder="1" applyAlignment="1"/>
    <xf numFmtId="0" fontId="10" fillId="0" borderId="15" xfId="5" applyFont="1" applyFill="1" applyBorder="1" applyAlignment="1">
      <alignment horizontal="left"/>
    </xf>
    <xf numFmtId="164" fontId="10" fillId="0" borderId="15" xfId="5" applyNumberFormat="1" applyFont="1" applyFill="1" applyBorder="1" applyAlignment="1">
      <alignment horizontal="center"/>
    </xf>
    <xf numFmtId="0" fontId="10" fillId="0" borderId="16" xfId="5" applyFont="1" applyFill="1" applyBorder="1" applyAlignment="1">
      <alignment horizontal="left"/>
    </xf>
    <xf numFmtId="164" fontId="10" fillId="0" borderId="16" xfId="5" applyNumberFormat="1" applyFont="1" applyFill="1" applyBorder="1" applyAlignment="1">
      <alignment horizontal="center"/>
    </xf>
    <xf numFmtId="0" fontId="5" fillId="0" borderId="11" xfId="5" applyNumberFormat="1" applyFont="1" applyFill="1" applyBorder="1" applyAlignment="1"/>
    <xf numFmtId="0" fontId="5" fillId="0" borderId="13" xfId="0" applyFont="1" applyFill="1" applyBorder="1"/>
    <xf numFmtId="0" fontId="10" fillId="0" borderId="14" xfId="0" applyNumberFormat="1" applyFont="1" applyFill="1" applyBorder="1" applyAlignment="1"/>
    <xf numFmtId="0" fontId="5" fillId="0" borderId="17" xfId="4" applyFont="1" applyFill="1" applyBorder="1"/>
    <xf numFmtId="0" fontId="5" fillId="0" borderId="18" xfId="4" applyFont="1" applyFill="1" applyBorder="1" applyAlignment="1">
      <alignment vertical="center"/>
    </xf>
    <xf numFmtId="0" fontId="11" fillId="0" borderId="3" xfId="4" applyFont="1" applyFill="1" applyBorder="1" applyAlignment="1">
      <alignment horizontal="center" vertical="center" wrapText="1"/>
    </xf>
    <xf numFmtId="166" fontId="5" fillId="0" borderId="14" xfId="13" applyNumberFormat="1" applyFont="1" applyFill="1" applyBorder="1" applyAlignment="1">
      <alignment horizontal="right"/>
    </xf>
    <xf numFmtId="166" fontId="5" fillId="0" borderId="15" xfId="13" applyNumberFormat="1" applyFont="1" applyFill="1" applyBorder="1" applyAlignment="1">
      <alignment horizontal="right"/>
    </xf>
    <xf numFmtId="166" fontId="5" fillId="0" borderId="16" xfId="13" applyNumberFormat="1" applyFont="1" applyFill="1" applyBorder="1" applyAlignment="1">
      <alignment horizontal="right"/>
    </xf>
    <xf numFmtId="43" fontId="5" fillId="0" borderId="14" xfId="13" applyNumberFormat="1" applyFont="1" applyFill="1" applyBorder="1" applyAlignment="1">
      <alignment horizontal="right"/>
    </xf>
    <xf numFmtId="43" fontId="5" fillId="0" borderId="15" xfId="13" applyNumberFormat="1" applyFont="1" applyFill="1" applyBorder="1" applyAlignment="1">
      <alignment horizontal="right" indent="3"/>
    </xf>
    <xf numFmtId="43" fontId="5" fillId="0" borderId="16" xfId="13" applyNumberFormat="1" applyFont="1" applyFill="1" applyBorder="1" applyAlignment="1">
      <alignment horizontal="right"/>
    </xf>
    <xf numFmtId="166" fontId="10" fillId="0" borderId="15" xfId="13" applyNumberFormat="1" applyFont="1" applyFill="1" applyBorder="1" applyAlignment="1">
      <alignment horizontal="right"/>
    </xf>
    <xf numFmtId="167" fontId="5" fillId="0" borderId="10" xfId="7" applyNumberFormat="1" applyFont="1" applyFill="1" applyBorder="1" applyAlignment="1"/>
    <xf numFmtId="0" fontId="13" fillId="0" borderId="11" xfId="0" applyFont="1" applyFill="1" applyBorder="1"/>
    <xf numFmtId="166" fontId="13" fillId="0" borderId="15" xfId="13" applyNumberFormat="1" applyFont="1" applyFill="1" applyBorder="1" applyAlignment="1">
      <alignment horizontal="right"/>
    </xf>
    <xf numFmtId="43" fontId="13" fillId="0" borderId="15" xfId="13" applyNumberFormat="1" applyFont="1" applyFill="1" applyBorder="1" applyAlignment="1">
      <alignment horizontal="right" indent="3"/>
    </xf>
    <xf numFmtId="0" fontId="10" fillId="0" borderId="5" xfId="3" applyFont="1" applyFill="1" applyBorder="1"/>
    <xf numFmtId="0" fontId="10" fillId="0" borderId="6" xfId="3" applyFont="1" applyFill="1" applyBorder="1"/>
    <xf numFmtId="0" fontId="10" fillId="0" borderId="5" xfId="3" applyFont="1" applyFill="1" applyBorder="1" applyAlignment="1">
      <alignment horizontal="center" vertical="center" wrapText="1"/>
    </xf>
    <xf numFmtId="0" fontId="10" fillId="0" borderId="4" xfId="3" applyFont="1" applyFill="1" applyBorder="1" applyAlignment="1">
      <alignment horizontal="center" vertical="center" wrapText="1"/>
    </xf>
    <xf numFmtId="49" fontId="14" fillId="0" borderId="22"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0" fontId="17" fillId="0" borderId="8" xfId="0" applyNumberFormat="1" applyFont="1" applyFill="1" applyBorder="1" applyAlignment="1"/>
    <xf numFmtId="49" fontId="14" fillId="0" borderId="23" xfId="0" applyNumberFormat="1" applyFont="1" applyBorder="1" applyAlignment="1">
      <alignment horizontal="left" wrapText="1"/>
    </xf>
    <xf numFmtId="49" fontId="14" fillId="0" borderId="22" xfId="0" applyNumberFormat="1" applyFont="1" applyBorder="1" applyAlignment="1">
      <alignment horizontal="left" wrapText="1"/>
    </xf>
    <xf numFmtId="0" fontId="16" fillId="0" borderId="15" xfId="0" applyFont="1" applyFill="1" applyBorder="1"/>
    <xf numFmtId="2" fontId="16" fillId="0" borderId="15" xfId="0" applyNumberFormat="1" applyFont="1" applyFill="1" applyBorder="1"/>
    <xf numFmtId="49" fontId="15" fillId="0" borderId="22" xfId="0" applyNumberFormat="1" applyFont="1" applyBorder="1" applyAlignment="1">
      <alignment horizontal="left" wrapText="1" indent="1"/>
    </xf>
    <xf numFmtId="0" fontId="16" fillId="0" borderId="17" xfId="0" applyFont="1" applyFill="1" applyBorder="1"/>
    <xf numFmtId="9" fontId="16" fillId="0" borderId="1" xfId="12" applyFont="1" applyFill="1" applyBorder="1" applyAlignment="1">
      <alignment horizontal="right"/>
    </xf>
    <xf numFmtId="0" fontId="17" fillId="0" borderId="4" xfId="0" applyFont="1" applyFill="1" applyBorder="1" applyAlignment="1">
      <alignment vertical="center"/>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2" fontId="17" fillId="0" borderId="14" xfId="0" applyNumberFormat="1" applyFont="1" applyFill="1" applyBorder="1"/>
    <xf numFmtId="2" fontId="17" fillId="0" borderId="15" xfId="0" applyNumberFormat="1" applyFont="1" applyFill="1" applyBorder="1"/>
    <xf numFmtId="0" fontId="5" fillId="0" borderId="0" xfId="0" applyFont="1" applyFill="1" applyAlignment="1">
      <alignment horizontal="center"/>
    </xf>
    <xf numFmtId="0" fontId="5" fillId="0" borderId="1" xfId="0" applyFont="1" applyFill="1" applyBorder="1" applyAlignment="1">
      <alignment horizontal="center"/>
    </xf>
    <xf numFmtId="0" fontId="16" fillId="0" borderId="15" xfId="0" applyFont="1" applyFill="1" applyBorder="1" applyAlignment="1">
      <alignment horizontal="center"/>
    </xf>
    <xf numFmtId="0" fontId="5" fillId="0" borderId="16" xfId="0" applyFont="1" applyFill="1" applyBorder="1" applyAlignment="1">
      <alignment horizontal="center"/>
    </xf>
    <xf numFmtId="0" fontId="16" fillId="0" borderId="15" xfId="0" applyFont="1" applyFill="1" applyBorder="1" applyAlignment="1">
      <alignment horizontal="left" vertical="center" wrapText="1"/>
    </xf>
    <xf numFmtId="43" fontId="16" fillId="0" borderId="15" xfId="13" applyFont="1" applyFill="1" applyBorder="1"/>
    <xf numFmtId="0" fontId="16" fillId="0" borderId="15" xfId="0" applyFont="1" applyFill="1" applyBorder="1" applyAlignment="1">
      <alignment horizontal="center" vertical="center"/>
    </xf>
    <xf numFmtId="43" fontId="16" fillId="0" borderId="15" xfId="13" applyFont="1" applyFill="1" applyBorder="1" applyAlignment="1">
      <alignment vertical="center"/>
    </xf>
    <xf numFmtId="0" fontId="17" fillId="0" borderId="4" xfId="0" applyFont="1" applyFill="1" applyBorder="1"/>
    <xf numFmtId="0" fontId="12" fillId="0" borderId="8" xfId="4" applyNumberFormat="1" applyFont="1" applyFill="1" applyBorder="1"/>
    <xf numFmtId="0" fontId="12" fillId="0" borderId="9" xfId="4" applyFont="1" applyFill="1" applyBorder="1"/>
    <xf numFmtId="166" fontId="12" fillId="0" borderId="14" xfId="13" applyNumberFormat="1" applyFont="1" applyFill="1" applyBorder="1"/>
    <xf numFmtId="0" fontId="12" fillId="0" borderId="0" xfId="0" applyFont="1" applyFill="1"/>
    <xf numFmtId="0" fontId="12" fillId="0" borderId="10" xfId="4" applyNumberFormat="1" applyFont="1" applyFill="1" applyBorder="1"/>
    <xf numFmtId="166" fontId="11" fillId="0" borderId="15" xfId="13" applyNumberFormat="1" applyFont="1" applyFill="1" applyBorder="1"/>
    <xf numFmtId="166" fontId="11" fillId="0" borderId="15" xfId="13" applyNumberFormat="1" applyFont="1" applyFill="1" applyBorder="1" applyAlignment="1">
      <alignment horizontal="right" indent="5"/>
    </xf>
    <xf numFmtId="0" fontId="11" fillId="0" borderId="15" xfId="0" applyFont="1" applyFill="1" applyBorder="1"/>
    <xf numFmtId="0" fontId="11" fillId="0" borderId="0" xfId="0" applyFont="1" applyFill="1"/>
    <xf numFmtId="0" fontId="11" fillId="0" borderId="10" xfId="4" applyFont="1" applyFill="1" applyBorder="1"/>
    <xf numFmtId="0" fontId="11" fillId="0" borderId="11" xfId="8" applyFont="1" applyFill="1" applyBorder="1"/>
    <xf numFmtId="164" fontId="11" fillId="0" borderId="15" xfId="4" applyNumberFormat="1" applyFont="1" applyFill="1" applyBorder="1" applyAlignment="1">
      <alignment horizontal="right" indent="5"/>
    </xf>
    <xf numFmtId="0" fontId="11" fillId="0" borderId="11" xfId="8" applyFont="1" applyFill="1" applyBorder="1" applyAlignment="1">
      <alignment horizontal="left"/>
    </xf>
    <xf numFmtId="0" fontId="12" fillId="0" borderId="11" xfId="8" applyFont="1" applyFill="1" applyBorder="1"/>
    <xf numFmtId="166" fontId="12" fillId="0" borderId="15" xfId="13" applyNumberFormat="1" applyFont="1" applyFill="1" applyBorder="1"/>
    <xf numFmtId="166" fontId="12" fillId="0" borderId="15" xfId="13" applyNumberFormat="1" applyFont="1" applyFill="1" applyBorder="1" applyAlignment="1">
      <alignment horizontal="right" indent="5"/>
    </xf>
    <xf numFmtId="164" fontId="12" fillId="0" borderId="15" xfId="4" applyNumberFormat="1" applyFont="1" applyFill="1" applyBorder="1" applyAlignment="1">
      <alignment horizontal="right" indent="5"/>
    </xf>
    <xf numFmtId="0" fontId="12" fillId="0" borderId="15" xfId="0" applyFont="1" applyFill="1" applyBorder="1"/>
    <xf numFmtId="0" fontId="11" fillId="0" borderId="10" xfId="0" applyFont="1" applyFill="1" applyBorder="1"/>
    <xf numFmtId="0" fontId="12" fillId="0" borderId="10" xfId="4" applyFont="1" applyFill="1" applyBorder="1"/>
    <xf numFmtId="166" fontId="19" fillId="0" borderId="15" xfId="13" applyNumberFormat="1" applyFont="1" applyFill="1" applyBorder="1" applyAlignment="1">
      <alignment horizontal="center"/>
    </xf>
    <xf numFmtId="0" fontId="12" fillId="0" borderId="12" xfId="4" applyFont="1" applyFill="1" applyBorder="1"/>
    <xf numFmtId="0" fontId="11" fillId="0" borderId="13" xfId="8" applyFont="1" applyFill="1" applyBorder="1"/>
    <xf numFmtId="166" fontId="11" fillId="0" borderId="16" xfId="13" applyNumberFormat="1" applyFont="1" applyFill="1" applyBorder="1"/>
    <xf numFmtId="166" fontId="11" fillId="0" borderId="16" xfId="13" applyNumberFormat="1" applyFont="1" applyFill="1" applyBorder="1" applyAlignment="1">
      <alignment horizontal="right" indent="5"/>
    </xf>
    <xf numFmtId="164" fontId="11" fillId="0" borderId="16" xfId="4" applyNumberFormat="1" applyFont="1" applyFill="1" applyBorder="1" applyAlignment="1">
      <alignment horizontal="right" indent="5"/>
    </xf>
    <xf numFmtId="0" fontId="11" fillId="0" borderId="16" xfId="0" applyFont="1" applyFill="1" applyBorder="1"/>
    <xf numFmtId="43" fontId="12" fillId="0" borderId="14" xfId="13" applyFont="1" applyFill="1" applyBorder="1" applyAlignment="1"/>
    <xf numFmtId="43" fontId="11" fillId="0" borderId="15" xfId="13" applyFont="1" applyFill="1" applyBorder="1" applyAlignment="1"/>
    <xf numFmtId="43" fontId="12" fillId="0" borderId="15" xfId="13" applyFont="1" applyFill="1" applyBorder="1" applyAlignment="1"/>
    <xf numFmtId="43" fontId="12" fillId="0" borderId="14" xfId="13" applyNumberFormat="1" applyFont="1" applyFill="1" applyBorder="1" applyAlignment="1"/>
    <xf numFmtId="43" fontId="11" fillId="0" borderId="15" xfId="13" applyNumberFormat="1" applyFont="1" applyFill="1" applyBorder="1" applyAlignment="1"/>
    <xf numFmtId="43" fontId="11" fillId="0" borderId="15" xfId="13" applyNumberFormat="1" applyFont="1" applyFill="1" applyBorder="1" applyAlignment="1">
      <alignment vertical="center" wrapText="1"/>
    </xf>
    <xf numFmtId="43" fontId="12" fillId="0" borderId="15" xfId="13" applyNumberFormat="1" applyFont="1" applyFill="1" applyBorder="1" applyAlignment="1"/>
    <xf numFmtId="0" fontId="12" fillId="0" borderId="11" xfId="4" applyFont="1" applyFill="1" applyBorder="1"/>
    <xf numFmtId="0" fontId="11" fillId="0" borderId="17" xfId="0" applyNumberFormat="1" applyFont="1" applyFill="1" applyBorder="1" applyAlignment="1"/>
    <xf numFmtId="0" fontId="11" fillId="0" borderId="3" xfId="0" applyFont="1" applyFill="1" applyBorder="1"/>
    <xf numFmtId="0" fontId="12" fillId="0" borderId="8" xfId="0" applyFont="1" applyFill="1" applyBorder="1"/>
    <xf numFmtId="0" fontId="11" fillId="0" borderId="9" xfId="0" applyFont="1" applyFill="1" applyBorder="1"/>
    <xf numFmtId="0" fontId="12" fillId="0" borderId="10" xfId="0" applyFont="1" applyFill="1" applyBorder="1"/>
    <xf numFmtId="0" fontId="11" fillId="0" borderId="11" xfId="0" applyFont="1" applyFill="1" applyBorder="1"/>
    <xf numFmtId="0" fontId="11" fillId="0" borderId="11" xfId="0" applyFont="1" applyFill="1" applyBorder="1" applyAlignment="1"/>
    <xf numFmtId="0" fontId="11" fillId="0" borderId="10" xfId="0" applyFont="1" applyFill="1" applyBorder="1" applyAlignment="1">
      <alignment horizontal="left" indent="1"/>
    </xf>
    <xf numFmtId="0" fontId="20" fillId="0" borderId="12" xfId="0" applyFont="1" applyFill="1" applyBorder="1" applyAlignment="1">
      <alignment horizontal="left" indent="1"/>
    </xf>
    <xf numFmtId="0" fontId="11" fillId="0" borderId="13" xfId="0" applyFont="1" applyFill="1" applyBorder="1"/>
    <xf numFmtId="37" fontId="11" fillId="0" borderId="16" xfId="13" applyNumberFormat="1" applyFont="1" applyFill="1" applyBorder="1"/>
    <xf numFmtId="169" fontId="11" fillId="0" borderId="15" xfId="13" applyNumberFormat="1" applyFont="1" applyFill="1" applyBorder="1"/>
    <xf numFmtId="0" fontId="11" fillId="0" borderId="11" xfId="0" applyFont="1" applyFill="1" applyBorder="1" applyAlignment="1">
      <alignment horizontal="left"/>
    </xf>
    <xf numFmtId="0" fontId="11" fillId="0" borderId="11" xfId="0" applyFont="1" applyFill="1" applyBorder="1" applyAlignment="1">
      <alignment horizontal="left" vertical="center" wrapText="1"/>
    </xf>
    <xf numFmtId="2" fontId="11" fillId="0" borderId="15" xfId="0" applyNumberFormat="1" applyFont="1" applyFill="1" applyBorder="1"/>
    <xf numFmtId="0" fontId="12" fillId="0" borderId="14" xfId="0" applyFont="1" applyFill="1" applyBorder="1"/>
    <xf numFmtId="0" fontId="11" fillId="0" borderId="0" xfId="0" applyFont="1" applyFill="1" applyBorder="1"/>
    <xf numFmtId="168" fontId="11" fillId="0" borderId="15" xfId="13" applyNumberFormat="1" applyFont="1" applyFill="1" applyBorder="1"/>
    <xf numFmtId="0" fontId="11" fillId="0" borderId="15" xfId="0" applyFont="1" applyFill="1" applyBorder="1" applyAlignment="1">
      <alignment horizontal="left" indent="1"/>
    </xf>
    <xf numFmtId="0" fontId="11" fillId="0" borderId="24" xfId="0" applyFont="1" applyFill="1" applyBorder="1" applyAlignment="1">
      <alignment horizontal="left" indent="1"/>
    </xf>
    <xf numFmtId="168" fontId="11" fillId="0" borderId="24" xfId="13" applyNumberFormat="1" applyFont="1" applyFill="1" applyBorder="1"/>
    <xf numFmtId="0" fontId="11" fillId="0" borderId="16" xfId="0" applyFont="1" applyFill="1" applyBorder="1" applyAlignment="1">
      <alignment horizontal="left" vertical="center" wrapText="1" indent="1"/>
    </xf>
    <xf numFmtId="168" fontId="11" fillId="0" borderId="16" xfId="13" applyNumberFormat="1" applyFont="1" applyFill="1" applyBorder="1"/>
    <xf numFmtId="43" fontId="12" fillId="0" borderId="14" xfId="13" applyNumberFormat="1" applyFont="1" applyFill="1" applyBorder="1"/>
    <xf numFmtId="43" fontId="11" fillId="0" borderId="15" xfId="13" applyNumberFormat="1" applyFont="1" applyFill="1" applyBorder="1"/>
    <xf numFmtId="0" fontId="11" fillId="0" borderId="11" xfId="0" applyNumberFormat="1" applyFont="1" applyFill="1" applyBorder="1" applyAlignment="1"/>
    <xf numFmtId="43" fontId="11" fillId="0" borderId="0" xfId="13" applyNumberFormat="1" applyFont="1" applyFill="1"/>
    <xf numFmtId="0" fontId="11" fillId="0" borderId="13" xfId="0" applyFont="1" applyFill="1" applyBorder="1" applyAlignment="1">
      <alignment horizontal="left"/>
    </xf>
    <xf numFmtId="0" fontId="11" fillId="0" borderId="10" xfId="0" applyFont="1" applyFill="1" applyBorder="1" applyAlignment="1">
      <alignment horizontal="left"/>
    </xf>
    <xf numFmtId="0" fontId="11" fillId="0" borderId="10" xfId="0" applyNumberFormat="1" applyFont="1" applyFill="1" applyBorder="1" applyAlignment="1"/>
    <xf numFmtId="0" fontId="11" fillId="0" borderId="12" xfId="0" applyFont="1" applyFill="1" applyBorder="1"/>
    <xf numFmtId="2" fontId="12" fillId="0" borderId="14" xfId="0" applyNumberFormat="1" applyFont="1" applyFill="1" applyBorder="1"/>
    <xf numFmtId="43" fontId="12" fillId="0" borderId="0" xfId="0" applyNumberFormat="1" applyFont="1" applyFill="1"/>
    <xf numFmtId="43" fontId="12" fillId="0" borderId="14" xfId="13" applyFont="1" applyFill="1" applyBorder="1" applyAlignment="1">
      <alignment horizontal="center"/>
    </xf>
    <xf numFmtId="43" fontId="12" fillId="0" borderId="14" xfId="13" applyFont="1" applyFill="1" applyBorder="1" applyAlignment="1">
      <alignment horizontal="left"/>
    </xf>
    <xf numFmtId="0" fontId="11" fillId="0" borderId="10" xfId="11" applyFont="1" applyFill="1" applyBorder="1" applyAlignment="1">
      <alignment horizontal="left"/>
    </xf>
    <xf numFmtId="43" fontId="11" fillId="0" borderId="15" xfId="13" applyFont="1" applyFill="1" applyBorder="1" applyAlignment="1">
      <alignment horizontal="right" indent="1"/>
    </xf>
    <xf numFmtId="0" fontId="11" fillId="0" borderId="10" xfId="11" applyFont="1" applyFill="1" applyBorder="1" applyAlignment="1"/>
    <xf numFmtId="43" fontId="11" fillId="0" borderId="15" xfId="13" applyFont="1" applyFill="1" applyBorder="1" applyAlignment="1">
      <alignment horizontal="right" indent="2"/>
    </xf>
    <xf numFmtId="43" fontId="12" fillId="0" borderId="15" xfId="13" applyFont="1" applyFill="1" applyBorder="1"/>
    <xf numFmtId="43" fontId="11" fillId="0" borderId="15" xfId="13" applyFont="1" applyFill="1" applyBorder="1"/>
    <xf numFmtId="43" fontId="11" fillId="0" borderId="0" xfId="13" applyFont="1" applyFill="1"/>
    <xf numFmtId="0" fontId="11" fillId="0" borderId="13" xfId="0" applyNumberFormat="1" applyFont="1" applyFill="1" applyBorder="1" applyAlignment="1"/>
    <xf numFmtId="43" fontId="11" fillId="0" borderId="16" xfId="13" applyFont="1" applyFill="1" applyBorder="1" applyAlignment="1"/>
    <xf numFmtId="43" fontId="12" fillId="0" borderId="14" xfId="13" applyFont="1" applyFill="1" applyBorder="1" applyAlignment="1">
      <alignment wrapText="1"/>
    </xf>
    <xf numFmtId="43" fontId="12" fillId="0" borderId="14" xfId="13" applyNumberFormat="1" applyFont="1" applyFill="1" applyBorder="1" applyAlignment="1">
      <alignment wrapText="1"/>
    </xf>
    <xf numFmtId="0" fontId="11" fillId="0" borderId="10" xfId="6" applyFont="1" applyFill="1" applyBorder="1" applyAlignment="1"/>
    <xf numFmtId="0" fontId="11" fillId="0" borderId="12" xfId="6" applyFont="1" applyFill="1" applyBorder="1" applyAlignment="1"/>
    <xf numFmtId="164" fontId="11" fillId="0" borderId="16" xfId="0" applyNumberFormat="1" applyFont="1" applyFill="1" applyBorder="1" applyAlignment="1">
      <alignment horizontal="right"/>
    </xf>
    <xf numFmtId="0" fontId="11" fillId="0" borderId="16" xfId="0" applyFont="1" applyFill="1" applyBorder="1" applyAlignment="1">
      <alignment horizontal="right"/>
    </xf>
    <xf numFmtId="0" fontId="11" fillId="0" borderId="0" xfId="6" applyFont="1" applyFill="1" applyAlignment="1"/>
    <xf numFmtId="0" fontId="11" fillId="0" borderId="0" xfId="0" applyNumberFormat="1" applyFont="1" applyFill="1" applyBorder="1" applyAlignment="1"/>
    <xf numFmtId="2" fontId="5" fillId="0" borderId="15" xfId="0" applyNumberFormat="1" applyFont="1" applyFill="1" applyBorder="1"/>
    <xf numFmtId="2" fontId="5" fillId="0" borderId="16" xfId="0" applyNumberFormat="1" applyFont="1" applyFill="1" applyBorder="1"/>
    <xf numFmtId="2" fontId="12" fillId="0" borderId="14" xfId="9" applyNumberFormat="1" applyFont="1" applyFill="1" applyBorder="1" applyAlignment="1"/>
    <xf numFmtId="2" fontId="11" fillId="0" borderId="15" xfId="9" applyNumberFormat="1" applyFont="1" applyFill="1" applyBorder="1" applyAlignment="1"/>
    <xf numFmtId="2" fontId="12" fillId="0" borderId="16" xfId="9" applyNumberFormat="1" applyFont="1" applyFill="1" applyBorder="1" applyAlignment="1"/>
    <xf numFmtId="0" fontId="5" fillId="0" borderId="0"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0" fontId="5" fillId="0" borderId="10" xfId="5" applyFont="1" applyFill="1" applyBorder="1"/>
    <xf numFmtId="0" fontId="13" fillId="0" borderId="11" xfId="5" applyNumberFormat="1" applyFont="1" applyFill="1" applyBorder="1" applyAlignment="1"/>
    <xf numFmtId="0" fontId="13" fillId="0" borderId="25" xfId="5" applyNumberFormat="1" applyFont="1" applyFill="1" applyBorder="1" applyAlignment="1"/>
    <xf numFmtId="0" fontId="5" fillId="0" borderId="25" xfId="5" applyFont="1" applyFill="1" applyBorder="1" applyAlignment="1"/>
    <xf numFmtId="2" fontId="12" fillId="0" borderId="15" xfId="9" applyNumberFormat="1" applyFont="1" applyFill="1" applyBorder="1" applyAlignment="1"/>
    <xf numFmtId="169" fontId="12" fillId="0" borderId="14" xfId="13" applyNumberFormat="1" applyFont="1" applyFill="1" applyBorder="1"/>
    <xf numFmtId="49" fontId="15" fillId="0" borderId="22" xfId="0" applyNumberFormat="1" applyFont="1" applyBorder="1" applyAlignment="1">
      <alignment horizontal="center" vertical="center" wrapText="1"/>
    </xf>
    <xf numFmtId="168" fontId="12" fillId="0" borderId="14" xfId="13" applyNumberFormat="1" applyFont="1" applyFill="1" applyBorder="1"/>
    <xf numFmtId="0" fontId="12" fillId="0" borderId="0" xfId="0" applyFont="1" applyFill="1" applyBorder="1"/>
    <xf numFmtId="3" fontId="5" fillId="0" borderId="16" xfId="0" applyNumberFormat="1" applyFont="1" applyFill="1" applyBorder="1"/>
    <xf numFmtId="166" fontId="5" fillId="0" borderId="0" xfId="13" applyNumberFormat="1" applyFont="1" applyFill="1" applyBorder="1"/>
    <xf numFmtId="43" fontId="5" fillId="0" borderId="0" xfId="0" applyNumberFormat="1" applyFont="1" applyFill="1" applyBorder="1"/>
    <xf numFmtId="2" fontId="11" fillId="0" borderId="24" xfId="0" applyNumberFormat="1" applyFont="1" applyFill="1" applyBorder="1"/>
    <xf numFmtId="2" fontId="11" fillId="0" borderId="16" xfId="0" applyNumberFormat="1" applyFont="1" applyFill="1" applyBorder="1"/>
    <xf numFmtId="0" fontId="10" fillId="0" borderId="26" xfId="0" applyFont="1" applyFill="1" applyBorder="1"/>
    <xf numFmtId="2" fontId="11" fillId="0" borderId="0" xfId="0" applyNumberFormat="1" applyFont="1" applyFill="1"/>
    <xf numFmtId="0" fontId="5" fillId="0" borderId="27" xfId="0" applyFont="1" applyFill="1" applyBorder="1"/>
    <xf numFmtId="2" fontId="12" fillId="0" borderId="0" xfId="0" applyNumberFormat="1" applyFont="1" applyFill="1"/>
    <xf numFmtId="1" fontId="5" fillId="0" borderId="15" xfId="0" applyNumberFormat="1" applyFont="1" applyFill="1" applyBorder="1"/>
    <xf numFmtId="43" fontId="5" fillId="0" borderId="16" xfId="0" applyNumberFormat="1" applyFont="1" applyFill="1" applyBorder="1"/>
    <xf numFmtId="43" fontId="12" fillId="0" borderId="0" xfId="0" applyNumberFormat="1" applyFont="1" applyFill="1" applyBorder="1"/>
    <xf numFmtId="168" fontId="12" fillId="0" borderId="0" xfId="0" applyNumberFormat="1" applyFont="1" applyFill="1"/>
    <xf numFmtId="3" fontId="5" fillId="0" borderId="0" xfId="0" applyNumberFormat="1" applyFont="1" applyFill="1" applyBorder="1"/>
    <xf numFmtId="0" fontId="10" fillId="0" borderId="10" xfId="3" applyFont="1" applyFill="1" applyBorder="1" applyAlignment="1">
      <alignment horizontal="left" vertical="center" wrapText="1"/>
    </xf>
    <xf numFmtId="168" fontId="5" fillId="0" borderId="15" xfId="13" applyNumberFormat="1" applyFont="1" applyFill="1" applyBorder="1" applyAlignment="1">
      <alignment horizontal="right"/>
    </xf>
    <xf numFmtId="4" fontId="22" fillId="0" borderId="0" xfId="0" applyNumberFormat="1" applyFont="1"/>
    <xf numFmtId="43" fontId="12" fillId="0" borderId="0" xfId="13" applyFont="1" applyFill="1"/>
    <xf numFmtId="43" fontId="16" fillId="0" borderId="15" xfId="13" applyFont="1" applyFill="1" applyBorder="1" applyAlignment="1">
      <alignment horizontal="right" vertical="center"/>
    </xf>
    <xf numFmtId="0" fontId="5" fillId="0" borderId="28" xfId="0" applyFont="1" applyFill="1" applyBorder="1"/>
    <xf numFmtId="166" fontId="5" fillId="0" borderId="16" xfId="13" applyNumberFormat="1" applyFont="1" applyFill="1" applyBorder="1"/>
    <xf numFmtId="43" fontId="23" fillId="0" borderId="0" xfId="13" applyFont="1" applyFill="1"/>
    <xf numFmtId="2" fontId="5" fillId="0" borderId="0" xfId="0" applyNumberFormat="1" applyFont="1" applyFill="1"/>
    <xf numFmtId="43" fontId="5" fillId="0" borderId="0" xfId="13" applyFont="1" applyFill="1"/>
    <xf numFmtId="0" fontId="10" fillId="0" borderId="10" xfId="0" applyFont="1" applyFill="1" applyBorder="1" applyAlignment="1">
      <alignment horizontal="left"/>
    </xf>
    <xf numFmtId="0" fontId="10" fillId="0" borderId="11" xfId="0" applyFont="1" applyFill="1" applyBorder="1" applyAlignment="1">
      <alignment horizontal="left"/>
    </xf>
    <xf numFmtId="0" fontId="10" fillId="0" borderId="10"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5" fillId="0" borderId="0" xfId="4" applyFont="1" applyFill="1" applyAlignment="1">
      <alignment horizontal="left"/>
    </xf>
    <xf numFmtId="0" fontId="10" fillId="0" borderId="0" xfId="10" applyNumberFormat="1" applyFont="1" applyFill="1" applyBorder="1" applyAlignment="1">
      <alignment horizontal="left"/>
    </xf>
    <xf numFmtId="0" fontId="5" fillId="0" borderId="0" xfId="0" applyNumberFormat="1" applyFont="1" applyFill="1" applyBorder="1" applyAlignment="1">
      <alignment horizontal="left"/>
    </xf>
    <xf numFmtId="0" fontId="10" fillId="0" borderId="0" xfId="0" applyFont="1" applyFill="1" applyBorder="1" applyAlignment="1">
      <alignment horizontal="left"/>
    </xf>
    <xf numFmtId="0" fontId="5" fillId="0" borderId="3" xfId="5" applyNumberFormat="1" applyFont="1" applyFill="1" applyBorder="1" applyAlignment="1">
      <alignment horizontal="center" vertical="center"/>
    </xf>
    <xf numFmtId="0" fontId="5"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5" fillId="0" borderId="1" xfId="5" applyFont="1" applyFill="1" applyBorder="1" applyAlignment="1">
      <alignment horizontal="center"/>
    </xf>
    <xf numFmtId="0" fontId="5" fillId="0" borderId="0" xfId="0" applyFont="1" applyFill="1" applyAlignment="1">
      <alignment horizontal="left"/>
    </xf>
    <xf numFmtId="0" fontId="10" fillId="0" borderId="0" xfId="0" applyFont="1" applyFill="1" applyAlignment="1">
      <alignment horizontal="left"/>
    </xf>
    <xf numFmtId="0" fontId="12" fillId="0" borderId="8" xfId="0" applyFont="1" applyFill="1" applyBorder="1" applyAlignment="1">
      <alignment horizontal="center"/>
    </xf>
    <xf numFmtId="0" fontId="12" fillId="0" borderId="9" xfId="0" applyFont="1" applyFill="1" applyBorder="1" applyAlignment="1">
      <alignment horizontal="center"/>
    </xf>
    <xf numFmtId="0" fontId="5" fillId="0" borderId="0" xfId="0" applyFont="1" applyFill="1" applyBorder="1" applyAlignment="1">
      <alignment horizontal="left"/>
    </xf>
    <xf numFmtId="0" fontId="10" fillId="0" borderId="0" xfId="0" applyNumberFormat="1" applyFont="1" applyFill="1" applyBorder="1" applyAlignment="1">
      <alignment horizontal="left"/>
    </xf>
    <xf numFmtId="0" fontId="12" fillId="0" borderId="10" xfId="11" applyNumberFormat="1" applyFont="1" applyFill="1" applyBorder="1" applyAlignment="1">
      <alignment horizontal="left" wrapText="1"/>
    </xf>
    <xf numFmtId="0" fontId="12" fillId="0" borderId="11" xfId="11" applyNumberFormat="1" applyFont="1" applyFill="1" applyBorder="1" applyAlignment="1">
      <alignment horizontal="left" wrapText="1"/>
    </xf>
    <xf numFmtId="0" fontId="12" fillId="0" borderId="8" xfId="11" applyNumberFormat="1" applyFont="1" applyFill="1" applyBorder="1" applyAlignment="1">
      <alignment horizontal="left" wrapText="1"/>
    </xf>
    <xf numFmtId="0" fontId="12" fillId="0" borderId="9" xfId="11" applyNumberFormat="1" applyFont="1" applyFill="1" applyBorder="1" applyAlignment="1">
      <alignment horizontal="left" wrapText="1"/>
    </xf>
    <xf numFmtId="0" fontId="10" fillId="0" borderId="0" xfId="6" applyNumberFormat="1" applyFont="1" applyFill="1" applyBorder="1" applyAlignment="1">
      <alignment horizontal="left"/>
    </xf>
  </cellXfs>
  <cellStyles count="15">
    <cellStyle name="Comma" xfId="13" builtinId="3"/>
    <cellStyle name="Comma 3" xfId="1"/>
    <cellStyle name="Normal" xfId="0" builtinId="0"/>
    <cellStyle name="Normal 12" xfId="2"/>
    <cellStyle name="Normal 3" xfId="14"/>
    <cellStyle name="Normal_02NN" xfId="3"/>
    <cellStyle name="Normal_06DTNN" xfId="4"/>
    <cellStyle name="Normal_07gia" xfId="5"/>
    <cellStyle name="Normal_07VT" xfId="6"/>
    <cellStyle name="Normal_Bctiendo2000" xfId="7"/>
    <cellStyle name="Normal_Bieu04.072" xfId="8"/>
    <cellStyle name="Normal_Book2" xfId="9"/>
    <cellStyle name="Normal_SPT3-96_Bieudautu_Dautu(6-2011)" xfId="10"/>
    <cellStyle name="Normal_SPT3-96_TM, VT, CPI__ T02.2011" xfId="11"/>
    <cellStyle name="Percent" xfId="1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7"/>
  <sheetViews>
    <sheetView tabSelected="1" zoomScale="90" zoomScaleNormal="90" workbookViewId="0">
      <selection activeCell="B3" sqref="B3"/>
    </sheetView>
  </sheetViews>
  <sheetFormatPr defaultColWidth="9.140625" defaultRowHeight="15.75"/>
  <cols>
    <col min="1" max="1" width="3.85546875" style="3" customWidth="1"/>
    <col min="2" max="2" width="33.7109375" style="3" customWidth="1"/>
    <col min="3" max="5" width="14.85546875" style="3" customWidth="1"/>
    <col min="6" max="6" width="9.140625" style="3"/>
    <col min="7" max="7" width="10" style="3" bestFit="1" customWidth="1"/>
    <col min="8" max="9" width="9.140625" style="3"/>
    <col min="10" max="10" width="12.85546875" style="3" bestFit="1" customWidth="1"/>
    <col min="11" max="16384" width="9.140625" style="3"/>
  </cols>
  <sheetData>
    <row r="1" spans="1:10" ht="24" customHeight="1">
      <c r="A1" s="2" t="s">
        <v>202</v>
      </c>
      <c r="B1" s="2"/>
      <c r="C1" s="2"/>
      <c r="D1" s="2"/>
      <c r="E1" s="2"/>
    </row>
    <row r="2" spans="1:10" ht="24" customHeight="1">
      <c r="A2" s="1"/>
      <c r="B2" s="1"/>
      <c r="C2" s="38"/>
      <c r="D2" s="1"/>
      <c r="E2" s="39"/>
    </row>
    <row r="3" spans="1:10" s="4" customFormat="1" ht="70.5" customHeight="1">
      <c r="A3" s="94"/>
      <c r="B3" s="95"/>
      <c r="C3" s="96" t="s">
        <v>101</v>
      </c>
      <c r="D3" s="96" t="s">
        <v>102</v>
      </c>
      <c r="E3" s="97" t="s">
        <v>103</v>
      </c>
    </row>
    <row r="4" spans="1:10" ht="22.5" customHeight="1">
      <c r="A4" s="42" t="s">
        <v>39</v>
      </c>
      <c r="B4" s="43"/>
      <c r="C4" s="83"/>
      <c r="D4" s="83"/>
      <c r="E4" s="86"/>
    </row>
    <row r="5" spans="1:10" ht="22.5" customHeight="1">
      <c r="A5" s="230"/>
      <c r="B5" s="45" t="s">
        <v>214</v>
      </c>
      <c r="C5" s="84"/>
      <c r="D5" s="84"/>
      <c r="E5" s="87"/>
    </row>
    <row r="6" spans="1:10" ht="22.5" customHeight="1">
      <c r="A6" s="230"/>
      <c r="B6" s="46" t="s">
        <v>215</v>
      </c>
      <c r="C6" s="84"/>
      <c r="D6" s="84"/>
      <c r="E6" s="87"/>
      <c r="J6" s="248"/>
    </row>
    <row r="7" spans="1:10" ht="22.5" customHeight="1">
      <c r="A7" s="230"/>
      <c r="B7" s="46" t="s">
        <v>225</v>
      </c>
      <c r="C7" s="84">
        <v>9540</v>
      </c>
      <c r="D7" s="84">
        <v>10800.63</v>
      </c>
      <c r="E7" s="87">
        <f>+D7/C7*100</f>
        <v>113.21415094339622</v>
      </c>
    </row>
    <row r="8" spans="1:10" ht="20.25" customHeight="1">
      <c r="A8" s="47"/>
      <c r="B8" s="45" t="s">
        <v>40</v>
      </c>
      <c r="C8" s="84"/>
      <c r="D8" s="84"/>
      <c r="E8" s="87"/>
    </row>
    <row r="9" spans="1:10" ht="20.25" customHeight="1">
      <c r="A9" s="47"/>
      <c r="B9" s="46" t="s">
        <v>6</v>
      </c>
      <c r="C9" s="84">
        <v>100</v>
      </c>
      <c r="D9" s="84">
        <v>68</v>
      </c>
      <c r="E9" s="87">
        <f t="shared" ref="E9:E12" si="0">+D9/C9*100</f>
        <v>68</v>
      </c>
    </row>
    <row r="10" spans="1:10" ht="20.25" customHeight="1">
      <c r="A10" s="47"/>
      <c r="B10" s="46" t="s">
        <v>216</v>
      </c>
      <c r="C10" s="84">
        <v>6</v>
      </c>
      <c r="D10" s="84">
        <v>8</v>
      </c>
      <c r="E10" s="87">
        <f t="shared" si="0"/>
        <v>133.33333333333331</v>
      </c>
    </row>
    <row r="11" spans="1:10" ht="20.25" customHeight="1">
      <c r="A11" s="47"/>
      <c r="B11" s="46" t="s">
        <v>221</v>
      </c>
      <c r="C11" s="84"/>
      <c r="D11" s="84"/>
      <c r="E11" s="87"/>
    </row>
    <row r="12" spans="1:10" ht="20.25" customHeight="1">
      <c r="A12" s="47"/>
      <c r="B12" s="46" t="s">
        <v>222</v>
      </c>
      <c r="C12" s="84">
        <v>287</v>
      </c>
      <c r="D12" s="84">
        <v>298</v>
      </c>
      <c r="E12" s="87">
        <f t="shared" si="0"/>
        <v>103.83275261324042</v>
      </c>
    </row>
    <row r="13" spans="1:10" ht="20.25" customHeight="1">
      <c r="A13" s="47"/>
      <c r="B13" s="46" t="s">
        <v>200</v>
      </c>
      <c r="C13" s="240">
        <v>260</v>
      </c>
      <c r="D13" s="240">
        <v>263</v>
      </c>
      <c r="E13" s="87">
        <f t="shared" ref="E13:E33" si="1">+D13/C13*100</f>
        <v>101.15384615384615</v>
      </c>
    </row>
    <row r="14" spans="1:10" ht="20.25" customHeight="1">
      <c r="A14" s="47"/>
      <c r="B14" s="46" t="s">
        <v>226</v>
      </c>
      <c r="C14" s="240">
        <v>27</v>
      </c>
      <c r="D14" s="240">
        <v>25</v>
      </c>
      <c r="E14" s="87">
        <f t="shared" si="1"/>
        <v>92.592592592592595</v>
      </c>
    </row>
    <row r="15" spans="1:10" ht="33.75" customHeight="1">
      <c r="A15" s="251" t="s">
        <v>34</v>
      </c>
      <c r="B15" s="252"/>
      <c r="C15" s="84"/>
      <c r="D15" s="84"/>
      <c r="E15" s="87"/>
    </row>
    <row r="16" spans="1:10" ht="19.5" customHeight="1">
      <c r="A16" s="239"/>
      <c r="B16" s="45" t="s">
        <v>214</v>
      </c>
      <c r="C16" s="84"/>
      <c r="D16" s="84"/>
      <c r="E16" s="87"/>
    </row>
    <row r="17" spans="1:9" ht="19.5" customHeight="1">
      <c r="A17" s="239"/>
      <c r="B17" s="46" t="s">
        <v>215</v>
      </c>
      <c r="C17" s="84"/>
      <c r="D17" s="84"/>
      <c r="E17" s="87"/>
    </row>
    <row r="18" spans="1:9" ht="19.5" customHeight="1">
      <c r="A18" s="239"/>
      <c r="B18" s="46" t="s">
        <v>225</v>
      </c>
      <c r="C18" s="84"/>
      <c r="D18" s="84"/>
      <c r="E18" s="87"/>
    </row>
    <row r="19" spans="1:9" ht="20.25" customHeight="1">
      <c r="A19" s="47"/>
      <c r="B19" s="45" t="s">
        <v>61</v>
      </c>
      <c r="C19" s="84"/>
      <c r="D19" s="84"/>
      <c r="E19" s="87"/>
    </row>
    <row r="20" spans="1:9" ht="20.25" customHeight="1">
      <c r="A20" s="47"/>
      <c r="B20" s="46" t="s">
        <v>6</v>
      </c>
      <c r="C20" s="84">
        <v>54675</v>
      </c>
      <c r="D20" s="84">
        <v>54955</v>
      </c>
      <c r="E20" s="87">
        <f>+D20/C20*100</f>
        <v>100.51211705532693</v>
      </c>
    </row>
    <row r="21" spans="1:9" ht="20.25" customHeight="1">
      <c r="A21" s="47"/>
      <c r="B21" s="46" t="s">
        <v>221</v>
      </c>
      <c r="C21" s="84">
        <v>188.76</v>
      </c>
      <c r="D21" s="84">
        <v>311.36</v>
      </c>
      <c r="E21" s="87">
        <f t="shared" ref="E21:E23" si="2">+D21/C21*100</f>
        <v>164.95020131383768</v>
      </c>
    </row>
    <row r="22" spans="1:9" ht="20.25" customHeight="1">
      <c r="A22" s="47"/>
      <c r="B22" s="46" t="s">
        <v>222</v>
      </c>
      <c r="C22" s="84">
        <v>415.13</v>
      </c>
      <c r="D22" s="84">
        <v>419.98</v>
      </c>
      <c r="E22" s="87">
        <f t="shared" si="2"/>
        <v>101.16830872256884</v>
      </c>
    </row>
    <row r="23" spans="1:9" ht="20.25" customHeight="1">
      <c r="A23" s="47"/>
      <c r="B23" s="46" t="s">
        <v>200</v>
      </c>
      <c r="C23" s="84">
        <v>288</v>
      </c>
      <c r="D23" s="84">
        <v>286.2</v>
      </c>
      <c r="E23" s="87">
        <f t="shared" si="2"/>
        <v>99.374999999999986</v>
      </c>
      <c r="H23" s="247"/>
      <c r="I23" s="247"/>
    </row>
    <row r="24" spans="1:9" ht="20.25" customHeight="1">
      <c r="A24" s="47"/>
      <c r="B24" s="46" t="s">
        <v>226</v>
      </c>
      <c r="C24" s="84">
        <v>8.5399999999999991</v>
      </c>
      <c r="D24" s="84">
        <v>8.2349999999999994</v>
      </c>
      <c r="E24" s="87">
        <f>+D24/C24*100</f>
        <v>96.428571428571431</v>
      </c>
      <c r="H24" s="247"/>
      <c r="I24" s="247"/>
    </row>
    <row r="25" spans="1:9" s="4" customFormat="1" ht="20.25" customHeight="1">
      <c r="A25" s="249" t="s">
        <v>92</v>
      </c>
      <c r="B25" s="250"/>
      <c r="C25" s="89"/>
      <c r="D25" s="89"/>
      <c r="E25" s="87"/>
    </row>
    <row r="26" spans="1:9" ht="20.25" customHeight="1">
      <c r="A26" s="47"/>
      <c r="B26" s="48" t="s">
        <v>93</v>
      </c>
      <c r="C26" s="84">
        <v>97631</v>
      </c>
      <c r="D26" s="84">
        <v>99889</v>
      </c>
      <c r="E26" s="87">
        <f t="shared" si="1"/>
        <v>102.3127899949811</v>
      </c>
    </row>
    <row r="27" spans="1:9" ht="20.25" customHeight="1">
      <c r="A27" s="47"/>
      <c r="B27" s="48" t="s">
        <v>94</v>
      </c>
      <c r="C27" s="84">
        <v>17900</v>
      </c>
      <c r="D27" s="84">
        <v>18500</v>
      </c>
      <c r="E27" s="87">
        <f t="shared" si="1"/>
        <v>103.35195530726257</v>
      </c>
    </row>
    <row r="28" spans="1:9" ht="20.25" customHeight="1">
      <c r="A28" s="47"/>
      <c r="B28" s="48" t="s">
        <v>95</v>
      </c>
      <c r="C28" s="84">
        <v>222688</v>
      </c>
      <c r="D28" s="84">
        <v>225619</v>
      </c>
      <c r="E28" s="87">
        <f t="shared" si="1"/>
        <v>101.31619126311251</v>
      </c>
    </row>
    <row r="29" spans="1:9" ht="20.25" customHeight="1">
      <c r="A29" s="90"/>
      <c r="B29" s="48" t="s">
        <v>96</v>
      </c>
      <c r="C29" s="84">
        <v>1156</v>
      </c>
      <c r="D29" s="84">
        <v>1211</v>
      </c>
      <c r="E29" s="87">
        <f t="shared" si="1"/>
        <v>104.75778546712802</v>
      </c>
    </row>
    <row r="30" spans="1:9" ht="20.25" customHeight="1">
      <c r="A30" s="90"/>
      <c r="B30" s="91" t="s">
        <v>97</v>
      </c>
      <c r="C30" s="92">
        <v>833</v>
      </c>
      <c r="D30" s="92">
        <v>896</v>
      </c>
      <c r="E30" s="93">
        <f t="shared" si="1"/>
        <v>107.56302521008404</v>
      </c>
    </row>
    <row r="31" spans="1:9" ht="20.25" customHeight="1">
      <c r="A31" s="49" t="s">
        <v>98</v>
      </c>
      <c r="B31" s="50"/>
      <c r="C31" s="84"/>
      <c r="D31" s="84"/>
      <c r="E31" s="87"/>
    </row>
    <row r="32" spans="1:9" ht="20.25" customHeight="1">
      <c r="A32" s="49"/>
      <c r="B32" s="48" t="s">
        <v>100</v>
      </c>
      <c r="C32" s="84">
        <v>520</v>
      </c>
      <c r="D32" s="84">
        <v>510</v>
      </c>
      <c r="E32" s="87">
        <f t="shared" si="1"/>
        <v>98.076923076923066</v>
      </c>
    </row>
    <row r="33" spans="1:5" ht="20.25" customHeight="1">
      <c r="A33" s="49"/>
      <c r="B33" s="48" t="s">
        <v>99</v>
      </c>
      <c r="C33" s="84">
        <v>55701</v>
      </c>
      <c r="D33" s="84">
        <v>55650</v>
      </c>
      <c r="E33" s="87">
        <f t="shared" si="1"/>
        <v>99.908439704852697</v>
      </c>
    </row>
    <row r="34" spans="1:5" ht="4.5" customHeight="1">
      <c r="A34" s="51"/>
      <c r="B34" s="52"/>
      <c r="C34" s="85"/>
      <c r="D34" s="85"/>
      <c r="E34" s="88"/>
    </row>
    <row r="35" spans="1:5">
      <c r="A35" s="40"/>
      <c r="B35" s="41"/>
    </row>
    <row r="36" spans="1:5">
      <c r="A36" s="40"/>
      <c r="B36" s="41"/>
    </row>
    <row r="37" spans="1:5">
      <c r="A37" s="40"/>
      <c r="B37" s="1"/>
    </row>
  </sheetData>
  <mergeCells count="2">
    <mergeCell ref="A25:B25"/>
    <mergeCell ref="A15:B15"/>
  </mergeCells>
  <phoneticPr fontId="2" type="noConversion"/>
  <pageMargins left="1.2" right="0.44" top="0.5" bottom="0.62992125984252001" header="0.31496062992126" footer="0.196850393700787"/>
  <pageSetup paperSize="9" firstPageNumber="15" orientation="portrait" r:id="rId1"/>
  <headerFooter alignWithMargins="0"/>
</worksheet>
</file>

<file path=xl/worksheets/sheet10.xml><?xml version="1.0" encoding="utf-8"?>
<worksheet xmlns="http://schemas.openxmlformats.org/spreadsheetml/2006/main" xmlns:r="http://schemas.openxmlformats.org/officeDocument/2006/relationships">
  <dimension ref="A1:H17"/>
  <sheetViews>
    <sheetView workbookViewId="0">
      <selection activeCell="H1" sqref="H1:H1048576"/>
    </sheetView>
  </sheetViews>
  <sheetFormatPr defaultColWidth="9.140625" defaultRowHeight="15.75"/>
  <cols>
    <col min="1" max="1" width="2.28515625" style="3" customWidth="1"/>
    <col min="2" max="2" width="22.7109375" style="3" customWidth="1"/>
    <col min="3" max="3" width="12.7109375" style="3" customWidth="1"/>
    <col min="4" max="4" width="11.28515625" style="3" customWidth="1"/>
    <col min="5" max="5" width="12.5703125" style="3" customWidth="1"/>
    <col min="6" max="6" width="11.5703125" style="3" customWidth="1"/>
    <col min="7" max="7" width="13.28515625" style="3" customWidth="1"/>
    <col min="8" max="8" width="12.28515625" style="3" hidden="1" customWidth="1"/>
    <col min="9" max="16384" width="9.140625" style="3"/>
  </cols>
  <sheetData>
    <row r="1" spans="1:8" ht="24" customHeight="1">
      <c r="A1" s="271" t="s">
        <v>211</v>
      </c>
      <c r="B1" s="271"/>
      <c r="C1" s="271"/>
      <c r="D1" s="29"/>
      <c r="E1" s="34"/>
    </row>
    <row r="2" spans="1:8" ht="19.5" customHeight="1">
      <c r="A2" s="261" t="s">
        <v>227</v>
      </c>
      <c r="B2" s="261"/>
      <c r="D2" s="35"/>
      <c r="E2" s="36"/>
    </row>
    <row r="3" spans="1:8" ht="27.75" customHeight="1">
      <c r="D3" s="32"/>
      <c r="E3" s="33"/>
    </row>
    <row r="4" spans="1:8" ht="99" customHeight="1">
      <c r="A4" s="63"/>
      <c r="B4" s="64"/>
      <c r="C4" s="5" t="s">
        <v>70</v>
      </c>
      <c r="D4" s="57" t="s">
        <v>38</v>
      </c>
      <c r="E4" s="5" t="s">
        <v>80</v>
      </c>
      <c r="F4" s="57" t="s">
        <v>71</v>
      </c>
      <c r="G4" s="57" t="s">
        <v>78</v>
      </c>
      <c r="H4" s="57" t="s">
        <v>217</v>
      </c>
    </row>
    <row r="5" spans="1:8" s="130" customFormat="1" ht="34.5" customHeight="1">
      <c r="A5" s="269" t="s">
        <v>194</v>
      </c>
      <c r="B5" s="270"/>
      <c r="C5" s="201">
        <f>+C6+C7+C8+C9</f>
        <v>925.18</v>
      </c>
      <c r="D5" s="202">
        <f>+D6+D7+D8+D9</f>
        <v>100.14</v>
      </c>
      <c r="E5" s="202">
        <f>+E6+E7+E8+E9</f>
        <v>1025.32</v>
      </c>
      <c r="F5" s="201">
        <f>+D5/H5*100</f>
        <v>103.24775750077329</v>
      </c>
      <c r="G5" s="201">
        <v>112.35</v>
      </c>
      <c r="H5" s="242">
        <f>+H6+H8</f>
        <v>96.99</v>
      </c>
    </row>
    <row r="6" spans="1:8" s="130" customFormat="1" ht="23.25" customHeight="1">
      <c r="A6" s="203"/>
      <c r="B6" s="182" t="s">
        <v>62</v>
      </c>
      <c r="C6" s="153">
        <f>+E6-D6</f>
        <v>925.18</v>
      </c>
      <c r="D6" s="153">
        <v>100.14</v>
      </c>
      <c r="E6" s="153">
        <v>1025.32</v>
      </c>
      <c r="F6" s="150">
        <f>+D6/H6*100</f>
        <v>103.24775750077329</v>
      </c>
      <c r="G6" s="150">
        <v>112.39</v>
      </c>
      <c r="H6" s="198">
        <v>96.99</v>
      </c>
    </row>
    <row r="7" spans="1:8" s="130" customFormat="1" ht="23.25" customHeight="1">
      <c r="A7" s="203"/>
      <c r="B7" s="182" t="s">
        <v>63</v>
      </c>
      <c r="C7" s="153"/>
      <c r="D7" s="153"/>
      <c r="E7" s="153"/>
      <c r="F7" s="150"/>
      <c r="G7" s="150"/>
      <c r="H7" s="231"/>
    </row>
    <row r="8" spans="1:8" s="130" customFormat="1" ht="23.25" customHeight="1">
      <c r="A8" s="203"/>
      <c r="B8" s="182" t="s">
        <v>64</v>
      </c>
      <c r="C8" s="153">
        <f>+E8-D8</f>
        <v>0</v>
      </c>
      <c r="D8" s="153"/>
      <c r="E8" s="153"/>
      <c r="F8" s="150"/>
      <c r="G8" s="150"/>
      <c r="H8" s="231"/>
    </row>
    <row r="9" spans="1:8" s="130" customFormat="1" ht="23.25" customHeight="1">
      <c r="A9" s="203"/>
      <c r="B9" s="182" t="s">
        <v>67</v>
      </c>
      <c r="C9" s="153"/>
      <c r="D9" s="153"/>
      <c r="E9" s="153"/>
      <c r="F9" s="150"/>
      <c r="G9" s="150"/>
      <c r="H9" s="231"/>
    </row>
    <row r="10" spans="1:8" s="130" customFormat="1" ht="32.25" customHeight="1">
      <c r="A10" s="267" t="s">
        <v>192</v>
      </c>
      <c r="B10" s="268"/>
      <c r="C10" s="155">
        <f>+C11+C13</f>
        <v>28828.1</v>
      </c>
      <c r="D10" s="155">
        <f>+D11+D13</f>
        <v>3229.38</v>
      </c>
      <c r="E10" s="155">
        <f>+E11+E13</f>
        <v>32057.48</v>
      </c>
      <c r="F10" s="151">
        <f>+D10/H10*100</f>
        <v>105.31674466385117</v>
      </c>
      <c r="G10" s="151">
        <v>114.27</v>
      </c>
      <c r="H10" s="242">
        <f>+H11+H13</f>
        <v>3066.35</v>
      </c>
    </row>
    <row r="11" spans="1:8" s="130" customFormat="1" ht="24.75" customHeight="1">
      <c r="A11" s="203"/>
      <c r="B11" s="182" t="s">
        <v>62</v>
      </c>
      <c r="C11" s="153">
        <f>+E11-D11</f>
        <v>28828.1</v>
      </c>
      <c r="D11" s="153">
        <v>3229.38</v>
      </c>
      <c r="E11" s="153">
        <v>32057.48</v>
      </c>
      <c r="F11" s="150">
        <f>+D11/H11*100</f>
        <v>105.31674466385117</v>
      </c>
      <c r="G11" s="150">
        <v>115.59</v>
      </c>
      <c r="H11" s="198">
        <v>3066.35</v>
      </c>
    </row>
    <row r="12" spans="1:8" s="130" customFormat="1" ht="24.75" customHeight="1">
      <c r="A12" s="203"/>
      <c r="B12" s="182" t="s">
        <v>63</v>
      </c>
      <c r="C12" s="153"/>
      <c r="D12" s="153"/>
      <c r="E12" s="153"/>
      <c r="F12" s="150"/>
      <c r="G12" s="150"/>
      <c r="H12" s="231"/>
    </row>
    <row r="13" spans="1:8" s="130" customFormat="1" ht="24.75" customHeight="1">
      <c r="A13" s="203"/>
      <c r="B13" s="182" t="s">
        <v>64</v>
      </c>
      <c r="C13" s="153">
        <f>+E13-D13</f>
        <v>0</v>
      </c>
      <c r="D13" s="153"/>
      <c r="E13" s="153"/>
      <c r="F13" s="150"/>
      <c r="G13" s="150"/>
      <c r="H13" s="231"/>
    </row>
    <row r="14" spans="1:8" s="130" customFormat="1" ht="24.75" customHeight="1">
      <c r="A14" s="204"/>
      <c r="B14" s="199" t="s">
        <v>67</v>
      </c>
      <c r="C14" s="205"/>
      <c r="D14" s="206"/>
      <c r="E14" s="206"/>
      <c r="F14" s="206"/>
      <c r="G14" s="206"/>
    </row>
    <row r="15" spans="1:8" s="130" customFormat="1" ht="20.100000000000001" customHeight="1">
      <c r="A15" s="207"/>
      <c r="B15" s="208"/>
    </row>
    <row r="16" spans="1:8" s="130" customFormat="1" ht="20.100000000000001" customHeight="1"/>
    <row r="17" s="130" customFormat="1" ht="20.100000000000001" customHeight="1"/>
  </sheetData>
  <mergeCells count="4">
    <mergeCell ref="A5:B5"/>
    <mergeCell ref="A10:B10"/>
    <mergeCell ref="A2:B2"/>
    <mergeCell ref="A1:C1"/>
  </mergeCells>
  <pageMargins left="1.01" right="0.511811023622047" top="0.52" bottom="0.62992125984252001" header="0.31496062992126" footer="0.196850393700787"/>
  <pageSetup paperSize="9" firstPageNumber="1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FF00"/>
  </sheetPr>
  <dimension ref="A1:N25"/>
  <sheetViews>
    <sheetView workbookViewId="0">
      <selection activeCell="K8" sqref="K8"/>
    </sheetView>
  </sheetViews>
  <sheetFormatPr defaultColWidth="9.140625" defaultRowHeight="16.5" customHeight="1"/>
  <cols>
    <col min="1" max="1" width="4.140625" style="9" customWidth="1"/>
    <col min="2" max="2" width="27.7109375" style="9" customWidth="1"/>
    <col min="3" max="3" width="9.140625" style="9" customWidth="1"/>
    <col min="4" max="4" width="12.28515625" style="9" customWidth="1"/>
    <col min="5" max="5" width="13" style="9" customWidth="1"/>
    <col min="6" max="6" width="18.5703125" style="9" customWidth="1"/>
    <col min="7" max="7" width="11.140625" style="9" hidden="1" customWidth="1"/>
    <col min="8" max="8" width="12" style="9" hidden="1" customWidth="1"/>
    <col min="9" max="13" width="9.140625" style="9"/>
    <col min="14" max="14" width="14.5703125" style="9" bestFit="1" customWidth="1"/>
    <col min="15" max="16384" width="9.140625" style="9"/>
  </cols>
  <sheetData>
    <row r="1" spans="1:14" ht="24" customHeight="1">
      <c r="A1" s="256" t="s">
        <v>212</v>
      </c>
      <c r="B1" s="256"/>
    </row>
    <row r="2" spans="1:14" ht="19.5" customHeight="1">
      <c r="A2" s="261" t="s">
        <v>227</v>
      </c>
      <c r="B2" s="261"/>
    </row>
    <row r="3" spans="1:14" ht="16.5" customHeight="1">
      <c r="A3" s="6"/>
      <c r="B3" s="6"/>
      <c r="C3" s="6"/>
      <c r="D3" s="6"/>
      <c r="E3" s="6"/>
    </row>
    <row r="4" spans="1:14" ht="82.5" customHeight="1">
      <c r="A4" s="55"/>
      <c r="B4" s="56"/>
      <c r="C4" s="5" t="s">
        <v>69</v>
      </c>
      <c r="D4" s="57" t="s">
        <v>81</v>
      </c>
      <c r="E4" s="5" t="s">
        <v>68</v>
      </c>
      <c r="F4" s="57" t="s">
        <v>82</v>
      </c>
      <c r="G4" s="57" t="s">
        <v>190</v>
      </c>
      <c r="H4" s="57" t="s">
        <v>195</v>
      </c>
    </row>
    <row r="5" spans="1:14" ht="17.25" customHeight="1">
      <c r="A5" s="44" t="s">
        <v>53</v>
      </c>
      <c r="B5" s="48"/>
      <c r="C5" s="60"/>
      <c r="D5" s="60"/>
      <c r="E5" s="60"/>
      <c r="F5" s="60"/>
      <c r="G5" s="244"/>
      <c r="H5" s="244"/>
    </row>
    <row r="6" spans="1:14" ht="17.25" customHeight="1">
      <c r="A6" s="47"/>
      <c r="B6" s="48" t="s">
        <v>55</v>
      </c>
      <c r="C6" s="53">
        <f>+C7+C8+C9</f>
        <v>3</v>
      </c>
      <c r="D6" s="53">
        <f>+D7+D8+D9</f>
        <v>35</v>
      </c>
      <c r="E6" s="209">
        <f>+C6/G6*100</f>
        <v>150</v>
      </c>
      <c r="F6" s="209">
        <f>+D6/H6*100</f>
        <v>116.66666666666667</v>
      </c>
      <c r="G6" s="53">
        <f>+G7+G8+G9</f>
        <v>2</v>
      </c>
      <c r="H6" s="53">
        <f>+H7+H8+H9</f>
        <v>30</v>
      </c>
    </row>
    <row r="7" spans="1:14" ht="17.25" customHeight="1">
      <c r="A7" s="47"/>
      <c r="B7" s="58" t="s">
        <v>62</v>
      </c>
      <c r="C7" s="61">
        <v>2</v>
      </c>
      <c r="D7" s="61">
        <f>15+4+5+8+2</f>
        <v>34</v>
      </c>
      <c r="E7" s="209">
        <f>+C7/G7*100</f>
        <v>100</v>
      </c>
      <c r="F7" s="209">
        <f>+D7/H7*100</f>
        <v>113.33333333333333</v>
      </c>
      <c r="G7" s="53">
        <v>2</v>
      </c>
      <c r="H7" s="53">
        <f>11+4+7+1+5+2</f>
        <v>30</v>
      </c>
    </row>
    <row r="8" spans="1:14" ht="17.25" customHeight="1">
      <c r="A8" s="47"/>
      <c r="B8" s="58" t="s">
        <v>63</v>
      </c>
      <c r="C8" s="61"/>
      <c r="D8" s="61"/>
      <c r="E8" s="209"/>
      <c r="F8" s="209"/>
      <c r="G8" s="53"/>
      <c r="H8" s="53"/>
    </row>
    <row r="9" spans="1:14" ht="17.25" customHeight="1">
      <c r="A9" s="47"/>
      <c r="B9" s="58" t="s">
        <v>64</v>
      </c>
      <c r="C9" s="61">
        <v>1</v>
      </c>
      <c r="D9" s="61">
        <v>1</v>
      </c>
      <c r="E9" s="209"/>
      <c r="F9" s="209"/>
      <c r="G9" s="53"/>
      <c r="H9" s="53"/>
    </row>
    <row r="10" spans="1:14" ht="17.25" customHeight="1">
      <c r="A10" s="47"/>
      <c r="B10" s="48" t="s">
        <v>56</v>
      </c>
      <c r="C10" s="53">
        <f>+C11+C12+C13</f>
        <v>5</v>
      </c>
      <c r="D10" s="53">
        <f>+D11+D12+D13</f>
        <v>26</v>
      </c>
      <c r="E10" s="209">
        <f t="shared" ref="E10" si="0">+C10/G10*100</f>
        <v>250</v>
      </c>
      <c r="F10" s="209">
        <f t="shared" ref="F10" si="1">+D10/H10*100</f>
        <v>118.18181818181819</v>
      </c>
      <c r="G10" s="53">
        <f>+G11+G12+G13</f>
        <v>2</v>
      </c>
      <c r="H10" s="53">
        <f>+H11+H12+H13</f>
        <v>22</v>
      </c>
    </row>
    <row r="11" spans="1:14" ht="17.25" customHeight="1">
      <c r="A11" s="47"/>
      <c r="B11" s="58" t="s">
        <v>62</v>
      </c>
      <c r="C11" s="53">
        <v>2</v>
      </c>
      <c r="D11" s="53">
        <f>11+4+1+5+2</f>
        <v>23</v>
      </c>
      <c r="E11" s="209">
        <f t="shared" ref="E11:E19" si="2">+C11/G11*100</f>
        <v>100</v>
      </c>
      <c r="F11" s="209">
        <f>+D11/H11*100</f>
        <v>104.54545454545455</v>
      </c>
      <c r="G11" s="53">
        <v>2</v>
      </c>
      <c r="H11" s="53">
        <f>7+3+4+1+5+2</f>
        <v>22</v>
      </c>
    </row>
    <row r="12" spans="1:14" ht="17.25" customHeight="1">
      <c r="A12" s="47"/>
      <c r="B12" s="58" t="s">
        <v>63</v>
      </c>
      <c r="C12" s="53"/>
      <c r="D12" s="53"/>
      <c r="E12" s="209"/>
      <c r="F12" s="209"/>
      <c r="G12" s="53"/>
      <c r="H12" s="53"/>
    </row>
    <row r="13" spans="1:14" ht="17.25" customHeight="1">
      <c r="A13" s="47"/>
      <c r="B13" s="58" t="s">
        <v>64</v>
      </c>
      <c r="C13" s="53">
        <v>3</v>
      </c>
      <c r="D13" s="53">
        <v>3</v>
      </c>
      <c r="E13" s="209"/>
      <c r="F13" s="209"/>
      <c r="G13" s="53"/>
      <c r="H13" s="53"/>
    </row>
    <row r="14" spans="1:14" ht="17.25" customHeight="1">
      <c r="A14" s="47"/>
      <c r="B14" s="48" t="s">
        <v>57</v>
      </c>
      <c r="C14" s="53">
        <f>+C15+C16+C17</f>
        <v>1</v>
      </c>
      <c r="D14" s="53">
        <f>+D15+D16+D17</f>
        <v>32</v>
      </c>
      <c r="E14" s="209">
        <f t="shared" si="2"/>
        <v>33.333333333333329</v>
      </c>
      <c r="F14" s="209">
        <f t="shared" ref="F14" si="3">+D14/H14*100</f>
        <v>80</v>
      </c>
      <c r="G14" s="53">
        <f>+G15+G16+G17</f>
        <v>3</v>
      </c>
      <c r="H14" s="53">
        <f>+H15+H16+H17</f>
        <v>40</v>
      </c>
      <c r="N14" s="226"/>
    </row>
    <row r="15" spans="1:14" ht="17.25" customHeight="1">
      <c r="A15" s="47"/>
      <c r="B15" s="58" t="s">
        <v>62</v>
      </c>
      <c r="C15" s="53">
        <v>1</v>
      </c>
      <c r="D15" s="53">
        <f>13+3+5+10+1</f>
        <v>32</v>
      </c>
      <c r="E15" s="209">
        <f t="shared" si="2"/>
        <v>33.333333333333329</v>
      </c>
      <c r="F15" s="209">
        <f>+D15/H15*100</f>
        <v>80</v>
      </c>
      <c r="G15" s="53">
        <v>3</v>
      </c>
      <c r="H15" s="53">
        <f>13+5+10+2+7+3</f>
        <v>40</v>
      </c>
    </row>
    <row r="16" spans="1:14" ht="17.25" customHeight="1">
      <c r="A16" s="47"/>
      <c r="B16" s="58" t="s">
        <v>63</v>
      </c>
      <c r="C16" s="53"/>
      <c r="D16" s="53"/>
      <c r="E16" s="209"/>
      <c r="F16" s="53"/>
      <c r="G16" s="53"/>
      <c r="H16" s="53"/>
      <c r="N16" s="241"/>
    </row>
    <row r="17" spans="1:8" ht="17.25" customHeight="1">
      <c r="A17" s="47"/>
      <c r="B17" s="58" t="s">
        <v>64</v>
      </c>
      <c r="C17" s="53"/>
      <c r="D17" s="53"/>
      <c r="E17" s="209"/>
      <c r="F17" s="53"/>
      <c r="G17" s="53"/>
      <c r="H17" s="53"/>
    </row>
    <row r="18" spans="1:8" ht="17.25" customHeight="1">
      <c r="A18" s="44" t="s">
        <v>54</v>
      </c>
      <c r="B18" s="48"/>
      <c r="C18" s="53"/>
      <c r="D18" s="53"/>
      <c r="E18" s="209"/>
      <c r="F18" s="53"/>
      <c r="G18" s="53"/>
      <c r="H18" s="53"/>
    </row>
    <row r="19" spans="1:8" ht="17.25" customHeight="1">
      <c r="A19" s="47"/>
      <c r="B19" s="48" t="s">
        <v>58</v>
      </c>
      <c r="C19" s="53">
        <v>2</v>
      </c>
      <c r="D19" s="53">
        <f>18+2+2</f>
        <v>22</v>
      </c>
      <c r="E19" s="209">
        <f t="shared" si="2"/>
        <v>200</v>
      </c>
      <c r="F19" s="209">
        <f>+D19/H19*100</f>
        <v>169.23076923076923</v>
      </c>
      <c r="G19" s="53">
        <v>1</v>
      </c>
      <c r="H19" s="53">
        <f>6+1+1+1+3+1</f>
        <v>13</v>
      </c>
    </row>
    <row r="20" spans="1:8" ht="17.25" customHeight="1">
      <c r="A20" s="47"/>
      <c r="B20" s="48" t="s">
        <v>56</v>
      </c>
      <c r="C20" s="53"/>
      <c r="D20" s="53"/>
      <c r="E20" s="53"/>
      <c r="F20" s="234"/>
      <c r="G20" s="53"/>
      <c r="H20" s="53"/>
    </row>
    <row r="21" spans="1:8" ht="17.25" customHeight="1">
      <c r="A21" s="47"/>
      <c r="B21" s="48" t="s">
        <v>57</v>
      </c>
      <c r="C21" s="53"/>
      <c r="D21" s="53"/>
      <c r="E21" s="53"/>
      <c r="F21" s="209"/>
      <c r="G21" s="53"/>
      <c r="H21" s="53"/>
    </row>
    <row r="22" spans="1:8" ht="34.5" customHeight="1">
      <c r="A22" s="59"/>
      <c r="B22" s="62" t="s">
        <v>59</v>
      </c>
      <c r="C22" s="225">
        <v>50</v>
      </c>
      <c r="D22" s="225">
        <f>3328+170+50</f>
        <v>3548</v>
      </c>
      <c r="E22" s="235">
        <f>+C22/G22*100</f>
        <v>1.1111111111111112</v>
      </c>
      <c r="F22" s="210">
        <f>+D22/H22*100</f>
        <v>51.013659237958308</v>
      </c>
      <c r="G22" s="245">
        <v>4500</v>
      </c>
      <c r="H22" s="245">
        <f>2095+30+60+270+4500</f>
        <v>6955</v>
      </c>
    </row>
    <row r="23" spans="1:8" ht="16.5" customHeight="1">
      <c r="B23" s="37"/>
    </row>
    <row r="24" spans="1:8" ht="16.5" customHeight="1">
      <c r="F24" s="227"/>
    </row>
    <row r="25" spans="1:8" ht="16.5" customHeight="1">
      <c r="D25" s="238"/>
    </row>
  </sheetData>
  <mergeCells count="2">
    <mergeCell ref="A2:B2"/>
    <mergeCell ref="A1:B1"/>
  </mergeCells>
  <pageMargins left="1.05" right="0.511811023622047" top="0.5"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F24"/>
  <sheetViews>
    <sheetView workbookViewId="0">
      <selection activeCell="F5" sqref="F5"/>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6384" width="9.140625" style="3"/>
  </cols>
  <sheetData>
    <row r="1" spans="1:6" ht="24" customHeight="1">
      <c r="A1" s="4" t="s">
        <v>203</v>
      </c>
      <c r="B1" s="4"/>
      <c r="C1" s="4"/>
    </row>
    <row r="2" spans="1:6" ht="19.5" customHeight="1">
      <c r="A2" s="3" t="s">
        <v>227</v>
      </c>
    </row>
    <row r="3" spans="1:6" ht="27" customHeight="1">
      <c r="A3" s="6"/>
      <c r="B3" s="6"/>
      <c r="C3" s="6"/>
      <c r="D3" s="6"/>
      <c r="E3" s="6"/>
      <c r="F3" s="107" t="s">
        <v>7</v>
      </c>
    </row>
    <row r="4" spans="1:6" ht="81.75" customHeight="1">
      <c r="A4" s="106"/>
      <c r="B4" s="108" t="s">
        <v>138</v>
      </c>
      <c r="C4" s="109" t="s">
        <v>201</v>
      </c>
      <c r="D4" s="109" t="s">
        <v>72</v>
      </c>
      <c r="E4" s="110" t="s">
        <v>73</v>
      </c>
      <c r="F4" s="109" t="s">
        <v>76</v>
      </c>
    </row>
    <row r="5" spans="1:6" ht="20.100000000000001" customHeight="1">
      <c r="A5" s="100" t="s">
        <v>41</v>
      </c>
      <c r="B5" s="79"/>
      <c r="C5" s="111">
        <v>115.7</v>
      </c>
      <c r="D5" s="111">
        <v>113.02</v>
      </c>
      <c r="E5" s="111">
        <v>97.08</v>
      </c>
      <c r="F5" s="111">
        <v>110.44</v>
      </c>
    </row>
    <row r="6" spans="1:6" s="4" customFormat="1" ht="19.5" customHeight="1">
      <c r="A6" s="101" t="s">
        <v>32</v>
      </c>
      <c r="B6" s="99" t="s">
        <v>104</v>
      </c>
      <c r="C6" s="112">
        <v>73.09</v>
      </c>
      <c r="D6" s="112">
        <v>103.43</v>
      </c>
      <c r="E6" s="112">
        <v>93.62</v>
      </c>
      <c r="F6" s="112">
        <v>75.13</v>
      </c>
    </row>
    <row r="7" spans="1:6" ht="19.5" customHeight="1">
      <c r="A7" s="105" t="s">
        <v>105</v>
      </c>
      <c r="B7" s="222" t="s">
        <v>106</v>
      </c>
      <c r="C7" s="104">
        <v>73.09</v>
      </c>
      <c r="D7" s="104">
        <v>103.43</v>
      </c>
      <c r="E7" s="104">
        <v>93.62</v>
      </c>
      <c r="F7" s="104">
        <v>75.13</v>
      </c>
    </row>
    <row r="8" spans="1:6" s="4" customFormat="1" ht="19.5" customHeight="1">
      <c r="A8" s="102" t="s">
        <v>107</v>
      </c>
      <c r="B8" s="98" t="s">
        <v>108</v>
      </c>
      <c r="C8" s="112">
        <v>99.05</v>
      </c>
      <c r="D8" s="112">
        <v>100.48</v>
      </c>
      <c r="E8" s="112">
        <v>96.81</v>
      </c>
      <c r="F8" s="112">
        <v>98.72</v>
      </c>
    </row>
    <row r="9" spans="1:6" ht="19.5" customHeight="1">
      <c r="A9" s="105" t="s">
        <v>109</v>
      </c>
      <c r="B9" s="222" t="s">
        <v>110</v>
      </c>
      <c r="C9" s="104">
        <v>105.28</v>
      </c>
      <c r="D9" s="104">
        <v>100.59</v>
      </c>
      <c r="E9" s="104">
        <v>98.73</v>
      </c>
      <c r="F9" s="104">
        <v>104.15</v>
      </c>
    </row>
    <row r="10" spans="1:6" ht="19.5" customHeight="1">
      <c r="A10" s="105" t="s">
        <v>111</v>
      </c>
      <c r="B10" s="222" t="s">
        <v>112</v>
      </c>
      <c r="C10" s="104">
        <v>98.4</v>
      </c>
      <c r="D10" s="104">
        <v>100.1</v>
      </c>
      <c r="E10" s="104">
        <v>99.27</v>
      </c>
      <c r="F10" s="104">
        <v>98.51</v>
      </c>
    </row>
    <row r="11" spans="1:6" ht="19.5" customHeight="1">
      <c r="A11" s="105" t="s">
        <v>113</v>
      </c>
      <c r="B11" s="222" t="s">
        <v>114</v>
      </c>
      <c r="C11" s="104">
        <v>77.489999999999995</v>
      </c>
      <c r="D11" s="104">
        <v>100</v>
      </c>
      <c r="E11" s="104">
        <v>70.97</v>
      </c>
      <c r="F11" s="104">
        <v>76.72</v>
      </c>
    </row>
    <row r="12" spans="1:6" ht="19.5" customHeight="1">
      <c r="A12" s="105" t="s">
        <v>115</v>
      </c>
      <c r="B12" s="222" t="s">
        <v>116</v>
      </c>
      <c r="C12" s="104">
        <v>98.41</v>
      </c>
      <c r="D12" s="104">
        <v>100</v>
      </c>
      <c r="E12" s="104">
        <v>99.92</v>
      </c>
      <c r="F12" s="104">
        <v>98.59</v>
      </c>
    </row>
    <row r="13" spans="1:6" ht="41.25" customHeight="1">
      <c r="A13" s="105" t="s">
        <v>117</v>
      </c>
      <c r="B13" s="222" t="s">
        <v>118</v>
      </c>
      <c r="C13" s="104">
        <v>99.13</v>
      </c>
      <c r="D13" s="104">
        <v>100.12</v>
      </c>
      <c r="E13" s="104">
        <v>94.64</v>
      </c>
      <c r="F13" s="104">
        <v>98.57</v>
      </c>
    </row>
    <row r="14" spans="1:6" ht="19.5" customHeight="1">
      <c r="A14" s="105" t="s">
        <v>119</v>
      </c>
      <c r="B14" s="222" t="s">
        <v>120</v>
      </c>
      <c r="C14" s="104">
        <v>60.25</v>
      </c>
      <c r="D14" s="104">
        <v>100</v>
      </c>
      <c r="E14" s="104">
        <v>45.97</v>
      </c>
      <c r="F14" s="104">
        <v>58.55</v>
      </c>
    </row>
    <row r="15" spans="1:6" ht="19.5" customHeight="1">
      <c r="A15" s="105" t="s">
        <v>121</v>
      </c>
      <c r="B15" s="222" t="s">
        <v>122</v>
      </c>
      <c r="C15" s="104">
        <v>104.71</v>
      </c>
      <c r="D15" s="104">
        <v>102.25</v>
      </c>
      <c r="E15" s="104">
        <v>99.85</v>
      </c>
      <c r="F15" s="104">
        <v>104.09</v>
      </c>
    </row>
    <row r="16" spans="1:6" ht="27.75" customHeight="1">
      <c r="A16" s="105" t="s">
        <v>123</v>
      </c>
      <c r="B16" s="222" t="s">
        <v>124</v>
      </c>
      <c r="C16" s="104">
        <v>91.88</v>
      </c>
      <c r="D16" s="104">
        <v>100.53</v>
      </c>
      <c r="E16" s="104">
        <v>92.27</v>
      </c>
      <c r="F16" s="104">
        <v>91.92</v>
      </c>
    </row>
    <row r="17" spans="1:6" ht="29.25" customHeight="1">
      <c r="A17" s="105" t="s">
        <v>125</v>
      </c>
      <c r="B17" s="222" t="s">
        <v>126</v>
      </c>
      <c r="C17" s="104">
        <v>96.84</v>
      </c>
      <c r="D17" s="104">
        <v>100.11</v>
      </c>
      <c r="E17" s="104">
        <v>98.99</v>
      </c>
      <c r="F17" s="104">
        <v>97.11</v>
      </c>
    </row>
    <row r="18" spans="1:6" ht="19.5" customHeight="1">
      <c r="A18" s="105" t="s">
        <v>127</v>
      </c>
      <c r="B18" s="222" t="s">
        <v>128</v>
      </c>
      <c r="C18" s="104">
        <v>94.3</v>
      </c>
      <c r="D18" s="104">
        <v>100.08</v>
      </c>
      <c r="E18" s="104">
        <v>96.98</v>
      </c>
      <c r="F18" s="104">
        <v>94.62</v>
      </c>
    </row>
    <row r="19" spans="1:6" s="4" customFormat="1" ht="27.75" customHeight="1">
      <c r="A19" s="102" t="s">
        <v>129</v>
      </c>
      <c r="B19" s="98" t="s">
        <v>130</v>
      </c>
      <c r="C19" s="112">
        <v>116.72</v>
      </c>
      <c r="D19" s="112">
        <v>113.23</v>
      </c>
      <c r="E19" s="112">
        <v>97.09</v>
      </c>
      <c r="F19" s="112">
        <v>111.07</v>
      </c>
    </row>
    <row r="20" spans="1:6" ht="29.25" customHeight="1">
      <c r="A20" s="105" t="s">
        <v>129</v>
      </c>
      <c r="B20" s="222" t="s">
        <v>131</v>
      </c>
      <c r="C20" s="104">
        <v>116.72</v>
      </c>
      <c r="D20" s="104">
        <v>113.23</v>
      </c>
      <c r="E20" s="104">
        <v>97.09</v>
      </c>
      <c r="F20" s="104">
        <v>111.07</v>
      </c>
    </row>
    <row r="21" spans="1:6" ht="29.25" customHeight="1">
      <c r="A21" s="102" t="s">
        <v>132</v>
      </c>
      <c r="B21" s="98" t="s">
        <v>133</v>
      </c>
      <c r="C21" s="112">
        <v>100.49</v>
      </c>
      <c r="D21" s="112">
        <v>100.02</v>
      </c>
      <c r="E21" s="112">
        <v>99.2</v>
      </c>
      <c r="F21" s="112">
        <v>100.33</v>
      </c>
    </row>
    <row r="22" spans="1:6" ht="19.5" customHeight="1">
      <c r="A22" s="105" t="s">
        <v>134</v>
      </c>
      <c r="B22" s="222" t="s">
        <v>135</v>
      </c>
      <c r="C22" s="104">
        <v>102.9</v>
      </c>
      <c r="D22" s="104">
        <v>100</v>
      </c>
      <c r="E22" s="104">
        <v>104.68</v>
      </c>
      <c r="F22" s="104">
        <v>103.12</v>
      </c>
    </row>
    <row r="23" spans="1:6" ht="30" customHeight="1">
      <c r="A23" s="105" t="s">
        <v>136</v>
      </c>
      <c r="B23" s="222" t="s">
        <v>137</v>
      </c>
      <c r="C23" s="104">
        <v>98.82</v>
      </c>
      <c r="D23" s="104">
        <v>100.04</v>
      </c>
      <c r="E23" s="104">
        <v>95.4</v>
      </c>
      <c r="F23" s="104">
        <v>98.39</v>
      </c>
    </row>
    <row r="24" spans="1:6" ht="6.75" customHeight="1">
      <c r="A24" s="59"/>
      <c r="B24" s="78"/>
      <c r="C24" s="78"/>
      <c r="D24" s="54"/>
      <c r="E24" s="54"/>
      <c r="F24" s="54"/>
    </row>
  </sheetData>
  <phoneticPr fontId="2" type="noConversion"/>
  <pageMargins left="0.9" right="0.5" top="0.5" bottom="0.62992125984252001" header="0.31496062992126" footer="0.196850393700787"/>
  <pageSetup paperSize="9" firstPageNumber="15" orientation="portrait" r:id="rId1"/>
  <headerFooter alignWithMargins="0"/>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B22" sqref="B22"/>
    </sheetView>
  </sheetViews>
  <sheetFormatPr defaultColWidth="9.140625" defaultRowHeight="15.75"/>
  <cols>
    <col min="1" max="1" width="29.85546875" style="3" customWidth="1"/>
    <col min="2" max="2" width="8.7109375" style="113" customWidth="1"/>
    <col min="3" max="3" width="10.5703125" style="3" customWidth="1"/>
    <col min="4" max="4" width="9.42578125" style="3" customWidth="1"/>
    <col min="5" max="5" width="10.140625" style="3" customWidth="1"/>
    <col min="6" max="6" width="10" style="3" customWidth="1"/>
    <col min="7" max="7" width="10.85546875" style="3" customWidth="1"/>
    <col min="8" max="16384" width="9.140625" style="3"/>
  </cols>
  <sheetData>
    <row r="1" spans="1:7" ht="24" customHeight="1">
      <c r="A1" s="4" t="s">
        <v>204</v>
      </c>
    </row>
    <row r="2" spans="1:7" ht="19.5" customHeight="1">
      <c r="A2" s="3" t="s">
        <v>227</v>
      </c>
    </row>
    <row r="3" spans="1:7" ht="27" customHeight="1">
      <c r="A3" s="6"/>
      <c r="B3" s="114"/>
      <c r="C3" s="6"/>
      <c r="D3" s="6"/>
      <c r="E3" s="6"/>
      <c r="F3" s="6"/>
      <c r="G3" s="6"/>
    </row>
    <row r="4" spans="1:7" s="4" customFormat="1" ht="94.5" customHeight="1">
      <c r="A4" s="121"/>
      <c r="B4" s="110" t="s">
        <v>42</v>
      </c>
      <c r="C4" s="109" t="s">
        <v>43</v>
      </c>
      <c r="D4" s="110" t="s">
        <v>60</v>
      </c>
      <c r="E4" s="109" t="s">
        <v>77</v>
      </c>
      <c r="F4" s="110" t="s">
        <v>74</v>
      </c>
      <c r="G4" s="109" t="s">
        <v>78</v>
      </c>
    </row>
    <row r="5" spans="1:7" ht="20.100000000000001" customHeight="1">
      <c r="A5" s="103" t="s">
        <v>139</v>
      </c>
      <c r="B5" s="115" t="s">
        <v>163</v>
      </c>
      <c r="C5" s="118">
        <f>+E5-D5</f>
        <v>449095.88999999996</v>
      </c>
      <c r="D5" s="118">
        <v>63714.02</v>
      </c>
      <c r="E5" s="118">
        <v>512809.91</v>
      </c>
      <c r="F5" s="118">
        <v>93.6</v>
      </c>
      <c r="G5" s="118">
        <v>74.92</v>
      </c>
    </row>
    <row r="6" spans="1:7" ht="30" customHeight="1">
      <c r="A6" s="117" t="s">
        <v>140</v>
      </c>
      <c r="B6" s="115" t="s">
        <v>141</v>
      </c>
      <c r="C6" s="118">
        <f>+E6-D6</f>
        <v>2495.31</v>
      </c>
      <c r="D6" s="118">
        <v>550.55999999999995</v>
      </c>
      <c r="E6" s="118">
        <v>3045.87</v>
      </c>
      <c r="F6" s="118">
        <v>99.53</v>
      </c>
      <c r="G6" s="118">
        <v>106.16</v>
      </c>
    </row>
    <row r="7" spans="1:7" ht="20.100000000000001" customHeight="1">
      <c r="A7" s="103" t="s">
        <v>142</v>
      </c>
      <c r="B7" s="115" t="s">
        <v>143</v>
      </c>
      <c r="C7" s="118">
        <f t="shared" ref="C7:C22" si="0">+E7-D7</f>
        <v>564.04999999999995</v>
      </c>
      <c r="D7" s="118">
        <v>80.94</v>
      </c>
      <c r="E7" s="118">
        <v>644.99</v>
      </c>
      <c r="F7" s="118">
        <v>88.89</v>
      </c>
      <c r="G7" s="118">
        <v>84.3</v>
      </c>
    </row>
    <row r="8" spans="1:7" ht="20.100000000000001" customHeight="1">
      <c r="A8" s="103" t="s">
        <v>144</v>
      </c>
      <c r="B8" s="115" t="s">
        <v>166</v>
      </c>
      <c r="C8" s="118">
        <f t="shared" si="0"/>
        <v>13.600000000000001</v>
      </c>
      <c r="D8" s="118">
        <v>1.7</v>
      </c>
      <c r="E8" s="118">
        <v>15.3</v>
      </c>
      <c r="F8" s="118">
        <v>80.95</v>
      </c>
      <c r="G8" s="118">
        <v>79.69</v>
      </c>
    </row>
    <row r="9" spans="1:7" ht="79.5" customHeight="1">
      <c r="A9" s="117" t="s">
        <v>145</v>
      </c>
      <c r="B9" s="119" t="s">
        <v>146</v>
      </c>
      <c r="C9" s="120">
        <f t="shared" si="0"/>
        <v>1.26</v>
      </c>
      <c r="D9" s="120">
        <v>0.15</v>
      </c>
      <c r="E9" s="120">
        <v>1.41</v>
      </c>
      <c r="F9" s="120">
        <v>62.5</v>
      </c>
      <c r="G9" s="120">
        <v>72.31</v>
      </c>
    </row>
    <row r="10" spans="1:7" ht="20.100000000000001" customHeight="1">
      <c r="A10" s="103" t="s">
        <v>147</v>
      </c>
      <c r="B10" s="115" t="s">
        <v>146</v>
      </c>
      <c r="C10" s="118">
        <f t="shared" si="0"/>
        <v>4109.66</v>
      </c>
      <c r="D10" s="118">
        <v>576.32000000000005</v>
      </c>
      <c r="E10" s="118">
        <v>4685.9799999999996</v>
      </c>
      <c r="F10" s="118">
        <v>101.29</v>
      </c>
      <c r="G10" s="118">
        <v>102.47</v>
      </c>
    </row>
    <row r="11" spans="1:7" ht="27.75" customHeight="1">
      <c r="A11" s="117" t="s">
        <v>148</v>
      </c>
      <c r="B11" s="115" t="s">
        <v>149</v>
      </c>
      <c r="C11" s="118">
        <f t="shared" si="0"/>
        <v>51.150000000000006</v>
      </c>
      <c r="D11" s="118">
        <v>5.3</v>
      </c>
      <c r="E11" s="118">
        <v>56.45</v>
      </c>
      <c r="F11" s="118">
        <v>45.97</v>
      </c>
      <c r="G11" s="118">
        <v>58.55</v>
      </c>
    </row>
    <row r="12" spans="1:7" ht="27.75" customHeight="1">
      <c r="A12" s="117" t="s">
        <v>150</v>
      </c>
      <c r="B12" s="115" t="s">
        <v>141</v>
      </c>
      <c r="C12" s="118">
        <f t="shared" si="0"/>
        <v>30.6</v>
      </c>
      <c r="D12" s="118">
        <v>4.0999999999999996</v>
      </c>
      <c r="E12" s="118">
        <v>34.700000000000003</v>
      </c>
      <c r="F12" s="118">
        <v>95.35</v>
      </c>
      <c r="G12" s="118">
        <v>104.2</v>
      </c>
    </row>
    <row r="13" spans="1:7" ht="27.75" customHeight="1">
      <c r="A13" s="117" t="s">
        <v>151</v>
      </c>
      <c r="B13" s="115" t="s">
        <v>149</v>
      </c>
      <c r="C13" s="118">
        <f t="shared" si="0"/>
        <v>305.82</v>
      </c>
      <c r="D13" s="118">
        <v>44.76</v>
      </c>
      <c r="E13" s="118">
        <v>350.58</v>
      </c>
      <c r="F13" s="118">
        <v>109.75</v>
      </c>
      <c r="G13" s="118">
        <v>103.87</v>
      </c>
    </row>
    <row r="14" spans="1:7" ht="27.75" customHeight="1">
      <c r="A14" s="117" t="s">
        <v>152</v>
      </c>
      <c r="B14" s="115" t="s">
        <v>153</v>
      </c>
      <c r="C14" s="118">
        <f t="shared" si="0"/>
        <v>12514.61</v>
      </c>
      <c r="D14" s="118">
        <v>1764.5</v>
      </c>
      <c r="E14" s="118">
        <v>14279.11</v>
      </c>
      <c r="F14" s="118">
        <v>108.36</v>
      </c>
      <c r="G14" s="118">
        <v>101.99</v>
      </c>
    </row>
    <row r="15" spans="1:7" ht="20.100000000000001" customHeight="1">
      <c r="A15" s="117" t="s">
        <v>154</v>
      </c>
      <c r="B15" s="115" t="s">
        <v>141</v>
      </c>
      <c r="C15" s="118">
        <f t="shared" si="0"/>
        <v>5264</v>
      </c>
      <c r="D15" s="118">
        <v>758</v>
      </c>
      <c r="E15" s="118">
        <v>6022</v>
      </c>
      <c r="F15" s="118">
        <v>63.17</v>
      </c>
      <c r="G15" s="118">
        <v>69.11</v>
      </c>
    </row>
    <row r="16" spans="1:7" ht="32.25" customHeight="1">
      <c r="A16" s="117" t="s">
        <v>155</v>
      </c>
      <c r="B16" s="115" t="s">
        <v>153</v>
      </c>
      <c r="C16" s="118">
        <f t="shared" si="0"/>
        <v>155780.09000000003</v>
      </c>
      <c r="D16" s="118">
        <v>22187.919999999998</v>
      </c>
      <c r="E16" s="118">
        <v>177968.01</v>
      </c>
      <c r="F16" s="118">
        <v>98.96</v>
      </c>
      <c r="G16" s="118">
        <v>93.87</v>
      </c>
    </row>
    <row r="17" spans="1:7" ht="45" customHeight="1">
      <c r="A17" s="117" t="s">
        <v>156</v>
      </c>
      <c r="B17" s="115" t="s">
        <v>141</v>
      </c>
      <c r="C17" s="118">
        <f t="shared" si="0"/>
        <v>2336</v>
      </c>
      <c r="D17" s="118">
        <v>333</v>
      </c>
      <c r="E17" s="118">
        <v>2669</v>
      </c>
      <c r="F17" s="118">
        <v>99.4</v>
      </c>
      <c r="G17" s="118">
        <v>100.26</v>
      </c>
    </row>
    <row r="18" spans="1:7" ht="20.100000000000001" customHeight="1">
      <c r="A18" s="117" t="s">
        <v>157</v>
      </c>
      <c r="B18" s="115" t="s">
        <v>164</v>
      </c>
      <c r="C18" s="118">
        <f t="shared" si="0"/>
        <v>30643.370000000003</v>
      </c>
      <c r="D18" s="118">
        <v>4327.96</v>
      </c>
      <c r="E18" s="118">
        <v>34971.33</v>
      </c>
      <c r="F18" s="118">
        <v>98.95</v>
      </c>
      <c r="G18" s="118">
        <v>98.46</v>
      </c>
    </row>
    <row r="19" spans="1:7" ht="20.100000000000001" customHeight="1">
      <c r="A19" s="117" t="s">
        <v>158</v>
      </c>
      <c r="B19" s="115" t="s">
        <v>159</v>
      </c>
      <c r="C19" s="118">
        <f t="shared" si="0"/>
        <v>3418.66</v>
      </c>
      <c r="D19" s="118">
        <v>1150.8699999999999</v>
      </c>
      <c r="E19" s="118">
        <v>4569.53</v>
      </c>
      <c r="F19" s="118">
        <v>97.09</v>
      </c>
      <c r="G19" s="118">
        <v>111.08</v>
      </c>
    </row>
    <row r="20" spans="1:7" ht="20.100000000000001" customHeight="1">
      <c r="A20" s="117" t="s">
        <v>160</v>
      </c>
      <c r="B20" s="115" t="s">
        <v>159</v>
      </c>
      <c r="C20" s="118">
        <f t="shared" si="0"/>
        <v>93.51</v>
      </c>
      <c r="D20" s="118">
        <v>13.17</v>
      </c>
      <c r="E20" s="118">
        <v>106.68</v>
      </c>
      <c r="F20" s="118">
        <v>100.77</v>
      </c>
      <c r="G20" s="118">
        <v>107.68</v>
      </c>
    </row>
    <row r="21" spans="1:7" ht="20.100000000000001" customHeight="1">
      <c r="A21" s="117" t="s">
        <v>161</v>
      </c>
      <c r="B21" s="115" t="s">
        <v>165</v>
      </c>
      <c r="C21" s="118">
        <f t="shared" si="0"/>
        <v>2451</v>
      </c>
      <c r="D21" s="118">
        <v>358</v>
      </c>
      <c r="E21" s="118">
        <v>2809</v>
      </c>
      <c r="F21" s="118">
        <v>104.68</v>
      </c>
      <c r="G21" s="118">
        <v>103.12</v>
      </c>
    </row>
    <row r="22" spans="1:7" ht="30" customHeight="1">
      <c r="A22" s="117" t="s">
        <v>162</v>
      </c>
      <c r="B22" s="115" t="s">
        <v>149</v>
      </c>
      <c r="C22" s="118">
        <f t="shared" si="0"/>
        <v>14224.380000000001</v>
      </c>
      <c r="D22" s="118">
        <v>1969.23</v>
      </c>
      <c r="E22" s="118">
        <v>16193.61</v>
      </c>
      <c r="F22" s="118">
        <v>95.4</v>
      </c>
      <c r="G22" s="118">
        <v>98.39</v>
      </c>
    </row>
    <row r="23" spans="1:7" ht="6.75" customHeight="1">
      <c r="A23" s="54"/>
      <c r="B23" s="116"/>
      <c r="C23" s="54"/>
      <c r="D23" s="54"/>
      <c r="E23" s="54"/>
      <c r="F23" s="54"/>
      <c r="G23" s="54"/>
    </row>
  </sheetData>
  <phoneticPr fontId="2" type="noConversion"/>
  <pageMargins left="1.03" right="0.31" top="0.5" bottom="0.62992125984252001" header="0.31496062992126" footer="0.196850393700787"/>
  <pageSetup paperSize="9" firstPageNumber="15"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M31"/>
  <sheetViews>
    <sheetView workbookViewId="0">
      <selection activeCell="B4" sqref="B4"/>
    </sheetView>
  </sheetViews>
  <sheetFormatPr defaultColWidth="9.140625" defaultRowHeight="15.75"/>
  <cols>
    <col min="1" max="1" width="3.42578125" style="3" customWidth="1"/>
    <col min="2" max="2" width="37.42578125" style="3" customWidth="1"/>
    <col min="3" max="7" width="14.5703125" style="3" customWidth="1"/>
    <col min="8" max="8" width="16.42578125" style="3" customWidth="1"/>
    <col min="9" max="16384" width="9.140625" style="3"/>
  </cols>
  <sheetData>
    <row r="1" spans="1:13" ht="24" customHeight="1">
      <c r="A1" s="254" t="s">
        <v>205</v>
      </c>
      <c r="B1" s="254"/>
      <c r="C1" s="254"/>
    </row>
    <row r="2" spans="1:13" ht="20.100000000000001" customHeight="1">
      <c r="A2" s="253" t="s">
        <v>227</v>
      </c>
      <c r="B2" s="253"/>
      <c r="C2" s="10"/>
      <c r="D2" s="10"/>
      <c r="E2" s="10"/>
      <c r="F2" s="10"/>
      <c r="G2" s="10"/>
    </row>
    <row r="3" spans="1:13" ht="20.100000000000001" customHeight="1">
      <c r="A3" s="11"/>
      <c r="B3" s="11"/>
      <c r="C3" s="11"/>
      <c r="D3" s="11"/>
      <c r="E3" s="11"/>
      <c r="F3" s="11"/>
      <c r="G3" s="12"/>
    </row>
    <row r="4" spans="1:13" ht="81.75" customHeight="1">
      <c r="A4" s="80"/>
      <c r="B4" s="81"/>
      <c r="C4" s="82" t="s">
        <v>213</v>
      </c>
      <c r="D4" s="57" t="s">
        <v>83</v>
      </c>
      <c r="E4" s="5" t="s">
        <v>84</v>
      </c>
      <c r="F4" s="57" t="s">
        <v>85</v>
      </c>
      <c r="G4" s="5" t="s">
        <v>86</v>
      </c>
      <c r="H4" s="57" t="s">
        <v>79</v>
      </c>
    </row>
    <row r="5" spans="1:13" s="125" customFormat="1" ht="17.25" customHeight="1">
      <c r="A5" s="122" t="s">
        <v>1</v>
      </c>
      <c r="B5" s="123"/>
      <c r="C5" s="124">
        <v>1597693</v>
      </c>
      <c r="D5" s="124">
        <v>111588</v>
      </c>
      <c r="E5" s="124">
        <v>127220</v>
      </c>
      <c r="F5" s="124">
        <v>747926</v>
      </c>
      <c r="G5" s="149">
        <v>120.62426517995979</v>
      </c>
      <c r="H5" s="152">
        <v>122.81134442466717</v>
      </c>
      <c r="L5" s="233"/>
      <c r="M5" s="233"/>
    </row>
    <row r="6" spans="1:13" s="125" customFormat="1" ht="17.25" customHeight="1">
      <c r="A6" s="126" t="s">
        <v>44</v>
      </c>
      <c r="B6" s="156"/>
      <c r="C6" s="136">
        <v>1024675</v>
      </c>
      <c r="D6" s="136">
        <v>71351</v>
      </c>
      <c r="E6" s="136">
        <v>80680</v>
      </c>
      <c r="F6" s="136">
        <v>491185</v>
      </c>
      <c r="G6" s="151">
        <v>137.11527676280144</v>
      </c>
      <c r="H6" s="155">
        <v>143.04914843549778</v>
      </c>
      <c r="L6" s="233"/>
      <c r="M6" s="233"/>
    </row>
    <row r="7" spans="1:13" s="130" customFormat="1" ht="17.25" customHeight="1">
      <c r="A7" s="131"/>
      <c r="B7" s="132" t="s">
        <v>47</v>
      </c>
      <c r="C7" s="127">
        <v>486750</v>
      </c>
      <c r="D7" s="127">
        <v>33692</v>
      </c>
      <c r="E7" s="127">
        <v>38100</v>
      </c>
      <c r="F7" s="127">
        <v>238727</v>
      </c>
      <c r="G7" s="150">
        <v>103.00638044771277</v>
      </c>
      <c r="H7" s="153">
        <v>99.071234411636539</v>
      </c>
      <c r="L7" s="233"/>
      <c r="M7" s="233"/>
    </row>
    <row r="8" spans="1:13" s="130" customFormat="1" ht="17.25" customHeight="1">
      <c r="A8" s="131"/>
      <c r="B8" s="134" t="s">
        <v>167</v>
      </c>
      <c r="C8" s="127">
        <v>42750</v>
      </c>
      <c r="D8" s="127">
        <v>3021</v>
      </c>
      <c r="E8" s="127">
        <v>3380</v>
      </c>
      <c r="F8" s="127">
        <v>21049</v>
      </c>
      <c r="G8" s="150">
        <v>199.41002949852506</v>
      </c>
      <c r="H8" s="154">
        <v>175.48145060441851</v>
      </c>
      <c r="L8" s="233"/>
      <c r="M8" s="233"/>
    </row>
    <row r="9" spans="1:13" s="130" customFormat="1" ht="17.25" customHeight="1">
      <c r="A9" s="131"/>
      <c r="B9" s="134" t="s">
        <v>168</v>
      </c>
      <c r="C9" s="127">
        <v>241582</v>
      </c>
      <c r="D9" s="127">
        <v>17115</v>
      </c>
      <c r="E9" s="127">
        <v>19135</v>
      </c>
      <c r="F9" s="127">
        <v>119626</v>
      </c>
      <c r="G9" s="150">
        <v>107.4275769144397</v>
      </c>
      <c r="H9" s="154">
        <v>162.33681639299769</v>
      </c>
      <c r="L9" s="233"/>
      <c r="M9" s="233"/>
    </row>
    <row r="10" spans="1:13" s="130" customFormat="1" ht="17.25" customHeight="1">
      <c r="A10" s="131"/>
      <c r="B10" s="132" t="s">
        <v>169</v>
      </c>
      <c r="C10" s="127">
        <v>270343</v>
      </c>
      <c r="D10" s="127">
        <v>18705</v>
      </c>
      <c r="E10" s="127">
        <v>21390</v>
      </c>
      <c r="F10" s="127">
        <v>119923</v>
      </c>
      <c r="G10" s="150">
        <v>992.11502782931348</v>
      </c>
      <c r="H10" s="153">
        <v>804.58235491445828</v>
      </c>
      <c r="L10" s="233"/>
      <c r="M10" s="233"/>
    </row>
    <row r="11" spans="1:13" s="130" customFormat="1" ht="17.25" customHeight="1">
      <c r="A11" s="131"/>
      <c r="B11" s="132" t="s">
        <v>170</v>
      </c>
      <c r="C11" s="127">
        <v>26000</v>
      </c>
      <c r="D11" s="127">
        <v>1839</v>
      </c>
      <c r="E11" s="127">
        <v>2055</v>
      </c>
      <c r="F11" s="127">
        <v>12909</v>
      </c>
      <c r="G11" s="150">
        <v>109.0185676392573</v>
      </c>
      <c r="H11" s="153">
        <v>93.489281575898033</v>
      </c>
      <c r="L11" s="233"/>
      <c r="M11" s="233"/>
    </row>
    <row r="12" spans="1:13" s="130" customFormat="1" ht="17.25" customHeight="1">
      <c r="A12" s="131"/>
      <c r="B12" s="132" t="s">
        <v>171</v>
      </c>
      <c r="C12" s="127"/>
      <c r="D12" s="127"/>
      <c r="E12" s="127"/>
      <c r="F12" s="127"/>
      <c r="G12" s="150"/>
      <c r="H12" s="153"/>
      <c r="L12" s="233"/>
      <c r="M12" s="233"/>
    </row>
    <row r="13" spans="1:13" s="125" customFormat="1" ht="17.25" customHeight="1">
      <c r="A13" s="126" t="s">
        <v>46</v>
      </c>
      <c r="B13" s="135"/>
      <c r="C13" s="136">
        <v>573018</v>
      </c>
      <c r="D13" s="136">
        <v>40237</v>
      </c>
      <c r="E13" s="136">
        <v>46540</v>
      </c>
      <c r="F13" s="136">
        <v>256741</v>
      </c>
      <c r="G13" s="151">
        <v>99.813412829476491</v>
      </c>
      <c r="H13" s="155">
        <v>96.651432787724559</v>
      </c>
      <c r="L13" s="233"/>
      <c r="M13" s="233"/>
    </row>
    <row r="14" spans="1:13" s="130" customFormat="1" ht="17.25" customHeight="1">
      <c r="A14" s="140"/>
      <c r="B14" s="132" t="s">
        <v>172</v>
      </c>
      <c r="C14" s="127">
        <v>256670</v>
      </c>
      <c r="D14" s="127">
        <v>17912</v>
      </c>
      <c r="E14" s="127">
        <v>20350</v>
      </c>
      <c r="F14" s="127">
        <v>124533</v>
      </c>
      <c r="G14" s="150">
        <v>168.75362799568788</v>
      </c>
      <c r="H14" s="153">
        <v>142.60048093438681</v>
      </c>
      <c r="L14" s="233"/>
      <c r="M14" s="233"/>
    </row>
    <row r="15" spans="1:13" s="130" customFormat="1" ht="17.25" customHeight="1">
      <c r="A15" s="140"/>
      <c r="B15" s="134" t="s">
        <v>167</v>
      </c>
      <c r="C15" s="127">
        <v>99750</v>
      </c>
      <c r="D15" s="127">
        <v>6825</v>
      </c>
      <c r="E15" s="127">
        <v>7800</v>
      </c>
      <c r="F15" s="127">
        <v>48724</v>
      </c>
      <c r="G15" s="150">
        <v>187.86127167630059</v>
      </c>
      <c r="H15" s="153">
        <v>173.0993321017479</v>
      </c>
      <c r="L15" s="233"/>
      <c r="M15" s="233"/>
    </row>
    <row r="16" spans="1:13" s="130" customFormat="1" ht="17.25" customHeight="1">
      <c r="A16" s="140"/>
      <c r="B16" s="134" t="s">
        <v>173</v>
      </c>
      <c r="C16" s="127">
        <v>316348</v>
      </c>
      <c r="D16" s="127">
        <v>22325</v>
      </c>
      <c r="E16" s="127">
        <v>26190</v>
      </c>
      <c r="F16" s="127">
        <v>132208</v>
      </c>
      <c r="G16" s="150">
        <v>75.763712103679708</v>
      </c>
      <c r="H16" s="153">
        <v>74.146691642457355</v>
      </c>
      <c r="L16" s="233"/>
      <c r="M16" s="233"/>
    </row>
    <row r="17" spans="1:8" s="130" customFormat="1" ht="17.25" customHeight="1">
      <c r="A17" s="141"/>
      <c r="B17" s="132" t="s">
        <v>171</v>
      </c>
      <c r="C17" s="142"/>
      <c r="D17" s="142"/>
      <c r="E17" s="128"/>
      <c r="F17" s="128"/>
      <c r="G17" s="133"/>
      <c r="H17" s="129"/>
    </row>
    <row r="18" spans="1:8" s="125" customFormat="1" ht="17.25" customHeight="1">
      <c r="A18" s="126" t="s">
        <v>45</v>
      </c>
      <c r="B18" s="135"/>
      <c r="C18" s="136"/>
      <c r="D18" s="136"/>
      <c r="E18" s="137"/>
      <c r="F18" s="137"/>
      <c r="G18" s="138"/>
      <c r="H18" s="139"/>
    </row>
    <row r="19" spans="1:8" s="130" customFormat="1" ht="20.100000000000001" customHeight="1">
      <c r="A19" s="141"/>
      <c r="B19" s="132" t="s">
        <v>174</v>
      </c>
      <c r="C19" s="127"/>
      <c r="D19" s="127"/>
      <c r="E19" s="128"/>
      <c r="F19" s="128"/>
      <c r="G19" s="133"/>
      <c r="H19" s="129"/>
    </row>
    <row r="20" spans="1:8" s="130" customFormat="1" ht="20.100000000000001" customHeight="1">
      <c r="A20" s="141"/>
      <c r="B20" s="134" t="s">
        <v>167</v>
      </c>
      <c r="C20" s="127"/>
      <c r="D20" s="127"/>
      <c r="E20" s="128"/>
      <c r="F20" s="128"/>
      <c r="G20" s="133"/>
      <c r="H20" s="129"/>
    </row>
    <row r="21" spans="1:8" s="130" customFormat="1" ht="20.100000000000001" customHeight="1">
      <c r="A21" s="141"/>
      <c r="B21" s="134" t="s">
        <v>175</v>
      </c>
      <c r="C21" s="127"/>
      <c r="D21" s="127"/>
      <c r="E21" s="128"/>
      <c r="F21" s="128"/>
      <c r="G21" s="133"/>
      <c r="H21" s="129"/>
    </row>
    <row r="22" spans="1:8" s="130" customFormat="1" ht="20.100000000000001" customHeight="1">
      <c r="A22" s="143"/>
      <c r="B22" s="144" t="s">
        <v>171</v>
      </c>
      <c r="C22" s="145"/>
      <c r="D22" s="146"/>
      <c r="E22" s="146"/>
      <c r="F22" s="146"/>
      <c r="G22" s="147"/>
      <c r="H22" s="148"/>
    </row>
    <row r="23" spans="1:8" ht="20.100000000000001" customHeight="1">
      <c r="A23" s="16"/>
      <c r="B23" s="9"/>
      <c r="C23" s="9"/>
      <c r="D23" s="14"/>
      <c r="E23" s="14"/>
      <c r="F23" s="15"/>
      <c r="G23" s="15"/>
    </row>
    <row r="24" spans="1:8" ht="20.100000000000001" customHeight="1">
      <c r="A24" s="16"/>
      <c r="B24" s="9"/>
      <c r="C24" s="9"/>
      <c r="D24" s="14"/>
      <c r="E24" s="14"/>
      <c r="F24" s="15"/>
      <c r="G24" s="15"/>
    </row>
    <row r="25" spans="1:8">
      <c r="A25" s="16"/>
      <c r="B25" s="13"/>
      <c r="C25" s="13"/>
      <c r="D25" s="14"/>
      <c r="E25" s="14"/>
      <c r="F25" s="15"/>
      <c r="G25" s="15"/>
    </row>
    <row r="26" spans="1:8" ht="18.75" customHeight="1"/>
    <row r="31" spans="1:8" ht="46.5" customHeight="1"/>
  </sheetData>
  <mergeCells count="2">
    <mergeCell ref="A2:B2"/>
    <mergeCell ref="A1:C1"/>
  </mergeCells>
  <phoneticPr fontId="2" type="noConversion"/>
  <pageMargins left="0.97" right="0.511811023622047" top="0.35" bottom="0.62992125984252001" header="0.31496062992126" footer="0.196850393700787"/>
  <pageSetup paperSize="9" firstPageNumber="1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G26"/>
  <sheetViews>
    <sheetView workbookViewId="0">
      <selection activeCell="D8" sqref="D8"/>
    </sheetView>
  </sheetViews>
  <sheetFormatPr defaultColWidth="9.140625" defaultRowHeight="15.75"/>
  <cols>
    <col min="1" max="1" width="1.85546875" style="3" customWidth="1"/>
    <col min="2" max="2" width="30.85546875" style="3" customWidth="1"/>
    <col min="3" max="3" width="11.85546875" style="3" customWidth="1"/>
    <col min="4" max="4" width="10.7109375" style="3" customWidth="1"/>
    <col min="5" max="5" width="12.28515625" style="3" customWidth="1"/>
    <col min="6" max="6" width="9.5703125" style="3" customWidth="1"/>
    <col min="7" max="7" width="12.28515625" style="3" customWidth="1"/>
    <col min="8" max="16384" width="9.140625" style="3"/>
  </cols>
  <sheetData>
    <row r="1" spans="1:7" ht="24" customHeight="1">
      <c r="A1" s="256" t="s">
        <v>206</v>
      </c>
      <c r="B1" s="256"/>
    </row>
    <row r="2" spans="1:7" ht="20.100000000000001" customHeight="1">
      <c r="A2" s="255" t="s">
        <v>227</v>
      </c>
      <c r="B2" s="255"/>
    </row>
    <row r="3" spans="1:7" ht="20.100000000000001" customHeight="1">
      <c r="A3" s="17"/>
      <c r="B3" s="6"/>
      <c r="C3" s="6"/>
      <c r="D3" s="6"/>
      <c r="E3" s="6"/>
      <c r="F3" s="6"/>
      <c r="G3" s="6"/>
    </row>
    <row r="4" spans="1:7" s="130" customFormat="1" ht="110.25" customHeight="1">
      <c r="A4" s="157"/>
      <c r="B4" s="158"/>
      <c r="C4" s="57" t="s">
        <v>89</v>
      </c>
      <c r="D4" s="5" t="s">
        <v>176</v>
      </c>
      <c r="E4" s="57" t="s">
        <v>188</v>
      </c>
      <c r="F4" s="5" t="s">
        <v>186</v>
      </c>
      <c r="G4" s="57" t="s">
        <v>224</v>
      </c>
    </row>
    <row r="5" spans="1:7" s="130" customFormat="1" ht="20.100000000000001" customHeight="1">
      <c r="A5" s="159" t="s">
        <v>2</v>
      </c>
      <c r="B5" s="160"/>
      <c r="C5" s="221">
        <v>246985</v>
      </c>
      <c r="D5" s="221">
        <v>279059.59999999998</v>
      </c>
      <c r="E5" s="221">
        <v>2520344.2000000002</v>
      </c>
      <c r="F5" s="188">
        <v>100.3</v>
      </c>
      <c r="G5" s="188">
        <v>117.51</v>
      </c>
    </row>
    <row r="6" spans="1:7" s="130" customFormat="1" ht="20.100000000000001" customHeight="1">
      <c r="A6" s="161" t="s">
        <v>3</v>
      </c>
      <c r="B6" s="162"/>
      <c r="C6" s="168"/>
      <c r="D6" s="168"/>
      <c r="E6" s="168"/>
      <c r="F6" s="129"/>
      <c r="G6" s="171"/>
    </row>
    <row r="7" spans="1:7" s="130" customFormat="1" ht="20.100000000000001" customHeight="1">
      <c r="A7" s="161"/>
      <c r="B7" s="162" t="s">
        <v>4</v>
      </c>
      <c r="C7" s="168">
        <v>1954</v>
      </c>
      <c r="D7" s="168">
        <v>2399</v>
      </c>
      <c r="E7" s="168">
        <v>21880</v>
      </c>
      <c r="F7" s="129">
        <v>100.59</v>
      </c>
      <c r="G7" s="171">
        <v>135.66</v>
      </c>
    </row>
    <row r="8" spans="1:7" s="130" customFormat="1" ht="20.100000000000001" customHeight="1">
      <c r="A8" s="161"/>
      <c r="B8" s="162" t="s">
        <v>5</v>
      </c>
      <c r="C8" s="168">
        <f>+C5-C7</f>
        <v>245031</v>
      </c>
      <c r="D8" s="168">
        <f>+D5-D7</f>
        <v>276660.59999999998</v>
      </c>
      <c r="E8" s="168">
        <f>+E5-E7</f>
        <v>2498464.2000000002</v>
      </c>
      <c r="F8" s="171">
        <v>100.29374628195076</v>
      </c>
      <c r="G8" s="171">
        <v>117.37370952839194</v>
      </c>
    </row>
    <row r="9" spans="1:7" s="130" customFormat="1" ht="20.100000000000001" customHeight="1">
      <c r="A9" s="161"/>
      <c r="B9" s="162" t="s">
        <v>8</v>
      </c>
      <c r="C9" s="168"/>
      <c r="D9" s="168"/>
      <c r="E9" s="168"/>
      <c r="F9" s="129"/>
      <c r="G9" s="129"/>
    </row>
    <row r="10" spans="1:7" s="130" customFormat="1" ht="20.100000000000001" customHeight="1">
      <c r="A10" s="161" t="s">
        <v>9</v>
      </c>
      <c r="B10" s="162"/>
      <c r="C10" s="168"/>
      <c r="D10" s="168"/>
      <c r="E10" s="168"/>
      <c r="F10" s="129"/>
      <c r="G10" s="129"/>
    </row>
    <row r="11" spans="1:7" s="130" customFormat="1" ht="20.100000000000001" customHeight="1">
      <c r="A11" s="140"/>
      <c r="B11" s="169" t="s">
        <v>27</v>
      </c>
      <c r="C11" s="168">
        <v>81361.100000000006</v>
      </c>
      <c r="D11" s="168">
        <v>102337.5</v>
      </c>
      <c r="E11" s="168">
        <v>913927.1</v>
      </c>
      <c r="F11" s="129">
        <v>101.12</v>
      </c>
      <c r="G11" s="171">
        <v>129.34</v>
      </c>
    </row>
    <row r="12" spans="1:7" s="130" customFormat="1" ht="20.100000000000001" customHeight="1">
      <c r="A12" s="140"/>
      <c r="B12" s="169" t="s">
        <v>28</v>
      </c>
      <c r="C12" s="168">
        <v>19107</v>
      </c>
      <c r="D12" s="168">
        <v>20728.2</v>
      </c>
      <c r="E12" s="168">
        <v>182906.1</v>
      </c>
      <c r="F12" s="129">
        <v>104.68</v>
      </c>
      <c r="G12" s="171">
        <v>118.36</v>
      </c>
    </row>
    <row r="13" spans="1:7" s="130" customFormat="1" ht="31.5" customHeight="1">
      <c r="A13" s="140"/>
      <c r="B13" s="170" t="s">
        <v>26</v>
      </c>
      <c r="C13" s="168">
        <v>25267.7</v>
      </c>
      <c r="D13" s="168">
        <v>29596.5</v>
      </c>
      <c r="E13" s="168">
        <v>261101</v>
      </c>
      <c r="F13" s="129">
        <v>102.64</v>
      </c>
      <c r="G13" s="171">
        <v>123.45</v>
      </c>
    </row>
    <row r="14" spans="1:7" s="130" customFormat="1" ht="20.100000000000001" customHeight="1">
      <c r="A14" s="140"/>
      <c r="B14" s="163" t="s">
        <v>177</v>
      </c>
      <c r="C14" s="168">
        <v>4560.6000000000004</v>
      </c>
      <c r="D14" s="168">
        <v>4959.6000000000004</v>
      </c>
      <c r="E14" s="168">
        <v>41454</v>
      </c>
      <c r="F14" s="129">
        <v>106.86</v>
      </c>
      <c r="G14" s="171">
        <v>113.23</v>
      </c>
    </row>
    <row r="15" spans="1:7" s="130" customFormat="1" ht="20.100000000000001" customHeight="1">
      <c r="A15" s="140"/>
      <c r="B15" s="163" t="s">
        <v>178</v>
      </c>
      <c r="C15" s="168">
        <v>36970.6</v>
      </c>
      <c r="D15" s="168">
        <v>38054.9</v>
      </c>
      <c r="E15" s="168">
        <v>355865.3</v>
      </c>
      <c r="F15" s="171">
        <v>97.45</v>
      </c>
      <c r="G15" s="171">
        <v>110.09</v>
      </c>
    </row>
    <row r="16" spans="1:7" s="130" customFormat="1" ht="20.100000000000001" customHeight="1">
      <c r="A16" s="140"/>
      <c r="B16" s="163" t="s">
        <v>179</v>
      </c>
      <c r="C16" s="168">
        <v>8733</v>
      </c>
      <c r="D16" s="168">
        <v>10113</v>
      </c>
      <c r="E16" s="168">
        <v>95302</v>
      </c>
      <c r="F16" s="129">
        <v>93.62</v>
      </c>
      <c r="G16" s="171">
        <v>119.55</v>
      </c>
    </row>
    <row r="17" spans="1:7" s="130" customFormat="1" ht="20.100000000000001" customHeight="1">
      <c r="A17" s="140"/>
      <c r="B17" s="163" t="s">
        <v>180</v>
      </c>
      <c r="C17" s="168">
        <v>17882</v>
      </c>
      <c r="D17" s="168">
        <v>20271</v>
      </c>
      <c r="E17" s="168">
        <v>190259</v>
      </c>
      <c r="F17" s="129">
        <v>98.25</v>
      </c>
      <c r="G17" s="171">
        <v>100.88</v>
      </c>
    </row>
    <row r="18" spans="1:7" s="130" customFormat="1" ht="20.100000000000001" customHeight="1">
      <c r="A18" s="164"/>
      <c r="B18" s="163" t="s">
        <v>181</v>
      </c>
      <c r="C18" s="168">
        <v>26046</v>
      </c>
      <c r="D18" s="168">
        <v>24611</v>
      </c>
      <c r="E18" s="168">
        <v>227616</v>
      </c>
      <c r="F18" s="129">
        <v>98.65</v>
      </c>
      <c r="G18" s="171">
        <v>104.22</v>
      </c>
    </row>
    <row r="19" spans="1:7" s="130" customFormat="1" ht="20.100000000000001" customHeight="1">
      <c r="A19" s="164"/>
      <c r="B19" s="163" t="s">
        <v>182</v>
      </c>
      <c r="C19" s="168">
        <v>5224</v>
      </c>
      <c r="D19" s="168">
        <v>5128</v>
      </c>
      <c r="E19" s="168">
        <v>45444</v>
      </c>
      <c r="F19" s="129">
        <v>97.88</v>
      </c>
      <c r="G19" s="171">
        <v>100.81</v>
      </c>
    </row>
    <row r="20" spans="1:7" s="130" customFormat="1" ht="20.100000000000001" customHeight="1">
      <c r="A20" s="164"/>
      <c r="B20" s="163" t="s">
        <v>184</v>
      </c>
      <c r="C20" s="168">
        <v>250</v>
      </c>
      <c r="D20" s="168">
        <v>191</v>
      </c>
      <c r="E20" s="168">
        <v>1755.4</v>
      </c>
      <c r="F20" s="129">
        <v>95.31</v>
      </c>
      <c r="G20" s="171">
        <v>69.709999999999994</v>
      </c>
    </row>
    <row r="21" spans="1:7" s="130" customFormat="1" ht="20.100000000000001" customHeight="1">
      <c r="A21" s="164"/>
      <c r="B21" s="163" t="s">
        <v>183</v>
      </c>
      <c r="C21" s="168">
        <v>16249.4</v>
      </c>
      <c r="D21" s="168">
        <v>17829.7</v>
      </c>
      <c r="E21" s="168">
        <v>154115.9</v>
      </c>
      <c r="F21" s="129">
        <v>102.16</v>
      </c>
      <c r="G21" s="171">
        <v>116.9</v>
      </c>
    </row>
    <row r="22" spans="1:7" s="130" customFormat="1" ht="33.75" customHeight="1">
      <c r="A22" s="164"/>
      <c r="B22" s="170" t="s">
        <v>185</v>
      </c>
      <c r="C22" s="168">
        <v>5333.6</v>
      </c>
      <c r="D22" s="168">
        <v>5239.2</v>
      </c>
      <c r="E22" s="168">
        <v>50598.400000000001</v>
      </c>
      <c r="F22" s="129">
        <v>96.52</v>
      </c>
      <c r="G22" s="171">
        <v>109.72</v>
      </c>
    </row>
    <row r="23" spans="1:7" s="130" customFormat="1" ht="4.5" customHeight="1">
      <c r="A23" s="165"/>
      <c r="B23" s="166"/>
      <c r="C23" s="167"/>
      <c r="D23" s="167"/>
      <c r="E23" s="167"/>
      <c r="F23" s="148"/>
      <c r="G23" s="148"/>
    </row>
    <row r="24" spans="1:7" ht="4.5" customHeight="1">
      <c r="A24" s="19"/>
    </row>
    <row r="25" spans="1:7" ht="4.5" customHeight="1">
      <c r="A25" s="19"/>
    </row>
    <row r="26" spans="1:7">
      <c r="A26" s="18"/>
    </row>
  </sheetData>
  <mergeCells count="2">
    <mergeCell ref="A2:B2"/>
    <mergeCell ref="A1:B1"/>
  </mergeCells>
  <phoneticPr fontId="2" type="noConversion"/>
  <pageMargins left="0.82" right="0.39" top="0.43" bottom="0.62992125984252001" header="0.31496062992126" footer="0.196850393700787"/>
  <pageSetup paperSize="9" firstPageNumber="15" orientation="portrait" r:id="rId1"/>
  <headerFooter alignWithMargins="0"/>
</worksheet>
</file>

<file path=xl/worksheets/sheet6.xml><?xml version="1.0" encoding="utf-8"?>
<worksheet xmlns="http://schemas.openxmlformats.org/spreadsheetml/2006/main" xmlns:r="http://schemas.openxmlformats.org/officeDocument/2006/relationships">
  <dimension ref="A1:I51"/>
  <sheetViews>
    <sheetView workbookViewId="0">
      <selection activeCell="L8" sqref="L8"/>
    </sheetView>
  </sheetViews>
  <sheetFormatPr defaultColWidth="9.140625" defaultRowHeight="15.75"/>
  <cols>
    <col min="1" max="1" width="31.85546875" style="3" customWidth="1"/>
    <col min="2" max="2" width="10.5703125" style="3" customWidth="1"/>
    <col min="3" max="3" width="10.28515625" style="3" customWidth="1"/>
    <col min="4" max="4" width="13.140625" style="3" customWidth="1"/>
    <col min="5" max="5" width="9.140625" style="3" customWidth="1"/>
    <col min="6" max="6" width="12.7109375" style="3" customWidth="1"/>
    <col min="7" max="7" width="9.140625" style="3"/>
    <col min="8" max="8" width="11.5703125" style="3" bestFit="1" customWidth="1"/>
    <col min="9" max="9" width="9.28515625" style="3" bestFit="1" customWidth="1"/>
    <col min="10" max="16384" width="9.140625" style="3"/>
  </cols>
  <sheetData>
    <row r="1" spans="1:9" ht="24" customHeight="1">
      <c r="A1" s="7" t="s">
        <v>207</v>
      </c>
    </row>
    <row r="2" spans="1:9" ht="20.100000000000001" customHeight="1">
      <c r="A2" s="9" t="s">
        <v>227</v>
      </c>
      <c r="G2" s="9"/>
      <c r="H2" s="9"/>
    </row>
    <row r="3" spans="1:9" ht="29.25" customHeight="1">
      <c r="A3" s="6"/>
      <c r="G3" s="9"/>
      <c r="H3" s="9"/>
    </row>
    <row r="4" spans="1:9" ht="98.25" customHeight="1">
      <c r="A4" s="55"/>
      <c r="B4" s="57" t="s">
        <v>89</v>
      </c>
      <c r="C4" s="5" t="s">
        <v>90</v>
      </c>
      <c r="D4" s="57" t="s">
        <v>91</v>
      </c>
      <c r="E4" s="5" t="s">
        <v>37</v>
      </c>
      <c r="F4" s="57" t="s">
        <v>79</v>
      </c>
      <c r="G4" s="20"/>
      <c r="H4" s="20"/>
    </row>
    <row r="5" spans="1:9" s="125" customFormat="1" ht="22.5" customHeight="1">
      <c r="A5" s="172" t="s">
        <v>2</v>
      </c>
      <c r="B5" s="223">
        <v>30931.200000000001</v>
      </c>
      <c r="C5" s="223">
        <v>34768.5</v>
      </c>
      <c r="D5" s="223">
        <v>309036.7</v>
      </c>
      <c r="E5" s="188">
        <v>101</v>
      </c>
      <c r="F5" s="188">
        <v>107.56</v>
      </c>
      <c r="G5" s="224"/>
      <c r="H5" s="236"/>
      <c r="I5" s="237"/>
    </row>
    <row r="6" spans="1:9" s="130" customFormat="1" ht="22.5" customHeight="1">
      <c r="A6" s="139" t="s">
        <v>3</v>
      </c>
      <c r="B6" s="174"/>
      <c r="C6" s="174"/>
      <c r="D6" s="174"/>
      <c r="E6" s="129"/>
      <c r="F6" s="129"/>
      <c r="G6" s="173"/>
      <c r="H6" s="173"/>
    </row>
    <row r="7" spans="1:9" s="130" customFormat="1" ht="22.5" customHeight="1">
      <c r="A7" s="175" t="s">
        <v>29</v>
      </c>
      <c r="B7" s="174"/>
      <c r="C7" s="174"/>
      <c r="D7" s="174"/>
      <c r="E7" s="129"/>
      <c r="F7" s="129"/>
      <c r="G7" s="173"/>
      <c r="H7" s="173"/>
    </row>
    <row r="8" spans="1:9" s="130" customFormat="1" ht="22.5" customHeight="1">
      <c r="A8" s="175" t="s">
        <v>30</v>
      </c>
      <c r="B8" s="174">
        <f>+B5</f>
        <v>30931.200000000001</v>
      </c>
      <c r="C8" s="174">
        <f>+C5</f>
        <v>34768.5</v>
      </c>
      <c r="D8" s="174">
        <f>+D5</f>
        <v>309036.7</v>
      </c>
      <c r="E8" s="171">
        <f>+E5</f>
        <v>101</v>
      </c>
      <c r="F8" s="171">
        <f>+F5</f>
        <v>107.56</v>
      </c>
      <c r="G8" s="173"/>
      <c r="H8" s="173"/>
    </row>
    <row r="9" spans="1:9" s="130" customFormat="1" ht="22.5" customHeight="1">
      <c r="A9" s="175" t="s">
        <v>8</v>
      </c>
      <c r="B9" s="174"/>
      <c r="C9" s="174"/>
      <c r="D9" s="174"/>
      <c r="E9" s="129"/>
      <c r="F9" s="129"/>
    </row>
    <row r="10" spans="1:9" s="130" customFormat="1" ht="22.5" customHeight="1">
      <c r="A10" s="139" t="s">
        <v>25</v>
      </c>
      <c r="B10" s="174"/>
      <c r="C10" s="174"/>
      <c r="D10" s="174"/>
      <c r="E10" s="129"/>
      <c r="F10" s="129"/>
    </row>
    <row r="11" spans="1:9" s="130" customFormat="1" ht="22.5" customHeight="1">
      <c r="A11" s="175" t="s">
        <v>35</v>
      </c>
      <c r="B11" s="174">
        <v>3075.8</v>
      </c>
      <c r="C11" s="174">
        <v>3441.1</v>
      </c>
      <c r="D11" s="174">
        <v>30166.799999999999</v>
      </c>
      <c r="E11" s="129">
        <v>100.55</v>
      </c>
      <c r="F11" s="171">
        <v>104.65</v>
      </c>
    </row>
    <row r="12" spans="1:9" s="130" customFormat="1" ht="22.5" customHeight="1">
      <c r="A12" s="176" t="s">
        <v>36</v>
      </c>
      <c r="B12" s="177">
        <v>27701.4</v>
      </c>
      <c r="C12" s="177">
        <v>31177.4</v>
      </c>
      <c r="D12" s="177">
        <v>277524.90000000002</v>
      </c>
      <c r="E12" s="228">
        <v>101.1</v>
      </c>
      <c r="F12" s="228">
        <v>107.82</v>
      </c>
    </row>
    <row r="13" spans="1:9" s="130" customFormat="1" ht="31.5" customHeight="1">
      <c r="A13" s="178" t="s">
        <v>187</v>
      </c>
      <c r="B13" s="179">
        <v>154</v>
      </c>
      <c r="C13" s="179">
        <v>150</v>
      </c>
      <c r="D13" s="179">
        <v>1345</v>
      </c>
      <c r="E13" s="148">
        <v>91.46</v>
      </c>
      <c r="F13" s="229">
        <v>122.61</v>
      </c>
    </row>
    <row r="14" spans="1:9" ht="20.100000000000001" customHeight="1"/>
    <row r="15" spans="1:9" ht="20.100000000000001" customHeight="1"/>
    <row r="16" spans="1:9"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sheetData>
  <phoneticPr fontId="2" type="noConversion"/>
  <pageMargins left="0.95" right="0.511811023622047" top="0.5" bottom="0.62992125984252001" header="0.31496062992126" footer="0.196850393700787"/>
  <pageSetup paperSize="9" firstPageNumber="15" orientation="portrait" r:id="rId1"/>
  <headerFooter alignWithMargins="0"/>
</worksheet>
</file>

<file path=xl/worksheets/sheet7.xml><?xml version="1.0" encoding="utf-8"?>
<worksheet xmlns="http://schemas.openxmlformats.org/spreadsheetml/2006/main" xmlns:r="http://schemas.openxmlformats.org/officeDocument/2006/relationships">
  <dimension ref="A1:H28"/>
  <sheetViews>
    <sheetView workbookViewId="0">
      <selection activeCell="C5" sqref="C5"/>
    </sheetView>
  </sheetViews>
  <sheetFormatPr defaultColWidth="9.140625" defaultRowHeight="15.75"/>
  <cols>
    <col min="1" max="1" width="3.7109375" style="3" customWidth="1"/>
    <col min="2" max="2" width="6.140625" style="3" customWidth="1"/>
    <col min="3" max="3" width="24" style="3" customWidth="1"/>
    <col min="4" max="7" width="9.85546875" style="3" customWidth="1"/>
    <col min="8" max="8" width="13.28515625" style="3" customWidth="1"/>
    <col min="9" max="16384" width="9.140625" style="3"/>
  </cols>
  <sheetData>
    <row r="1" spans="1:8" ht="24" customHeight="1">
      <c r="A1" s="262" t="s">
        <v>208</v>
      </c>
      <c r="B1" s="262"/>
      <c r="C1" s="262"/>
      <c r="D1" s="262"/>
      <c r="E1" s="262"/>
      <c r="F1" s="262"/>
    </row>
    <row r="2" spans="1:8" ht="19.5" customHeight="1">
      <c r="A2" s="261" t="s">
        <v>227</v>
      </c>
      <c r="B2" s="261"/>
      <c r="C2" s="261"/>
    </row>
    <row r="3" spans="1:8" ht="23.25" customHeight="1">
      <c r="A3" s="21"/>
      <c r="B3" s="21"/>
      <c r="C3" s="21"/>
      <c r="D3" s="21"/>
      <c r="E3" s="21"/>
      <c r="G3" s="260" t="s">
        <v>87</v>
      </c>
      <c r="H3" s="260"/>
    </row>
    <row r="4" spans="1:8" ht="24" customHeight="1">
      <c r="A4" s="66"/>
      <c r="B4" s="22"/>
      <c r="C4" s="67"/>
      <c r="D4" s="257" t="s">
        <v>23</v>
      </c>
      <c r="E4" s="257"/>
      <c r="F4" s="257"/>
      <c r="G4" s="257"/>
      <c r="H4" s="258" t="s">
        <v>196</v>
      </c>
    </row>
    <row r="5" spans="1:8" ht="62.25" customHeight="1">
      <c r="A5" s="68"/>
      <c r="B5" s="21"/>
      <c r="C5" s="69"/>
      <c r="D5" s="214" t="s">
        <v>223</v>
      </c>
      <c r="E5" s="215" t="s">
        <v>197</v>
      </c>
      <c r="F5" s="214" t="s">
        <v>198</v>
      </c>
      <c r="G5" s="215" t="s">
        <v>199</v>
      </c>
      <c r="H5" s="259"/>
    </row>
    <row r="6" spans="1:8" ht="21" customHeight="1">
      <c r="A6" s="70" t="s">
        <v>24</v>
      </c>
      <c r="B6" s="71"/>
      <c r="C6" s="71"/>
      <c r="D6" s="211">
        <v>106.87</v>
      </c>
      <c r="E6" s="211">
        <v>102.87</v>
      </c>
      <c r="F6" s="211">
        <v>102.2</v>
      </c>
      <c r="G6" s="211">
        <v>100.19</v>
      </c>
      <c r="H6" s="211">
        <v>100.94</v>
      </c>
    </row>
    <row r="7" spans="1:8" ht="21" customHeight="1">
      <c r="A7" s="216"/>
      <c r="B7" s="77" t="s">
        <v>10</v>
      </c>
      <c r="C7" s="72"/>
      <c r="D7" s="212">
        <v>102.6</v>
      </c>
      <c r="E7" s="212">
        <v>104.73</v>
      </c>
      <c r="F7" s="212">
        <v>104.29</v>
      </c>
      <c r="G7" s="212">
        <v>100.1</v>
      </c>
      <c r="H7" s="212">
        <v>100.66</v>
      </c>
    </row>
    <row r="8" spans="1:8" ht="15.75" customHeight="1">
      <c r="A8" s="216"/>
      <c r="B8" s="217" t="s">
        <v>218</v>
      </c>
      <c r="C8" s="53"/>
      <c r="D8" s="53"/>
      <c r="E8" s="48"/>
      <c r="F8" s="53"/>
      <c r="G8" s="53"/>
      <c r="H8" s="232"/>
    </row>
    <row r="9" spans="1:8" ht="21" customHeight="1">
      <c r="A9" s="216"/>
      <c r="B9" s="218"/>
      <c r="C9" s="77" t="s">
        <v>11</v>
      </c>
      <c r="D9" s="212">
        <v>101.74</v>
      </c>
      <c r="E9" s="212">
        <v>101.83</v>
      </c>
      <c r="F9" s="212">
        <v>100.79</v>
      </c>
      <c r="G9" s="212">
        <v>98.3</v>
      </c>
      <c r="H9" s="212">
        <v>102.84</v>
      </c>
    </row>
    <row r="10" spans="1:8" ht="21" customHeight="1">
      <c r="A10" s="216"/>
      <c r="B10" s="219"/>
      <c r="C10" s="77" t="s">
        <v>12</v>
      </c>
      <c r="D10" s="212">
        <v>101.51</v>
      </c>
      <c r="E10" s="212">
        <v>106.86</v>
      </c>
      <c r="F10" s="212">
        <v>106.43</v>
      </c>
      <c r="G10" s="212">
        <v>100.57</v>
      </c>
      <c r="H10" s="212">
        <v>99.25</v>
      </c>
    </row>
    <row r="11" spans="1:8" ht="21" customHeight="1">
      <c r="A11" s="216"/>
      <c r="B11" s="219"/>
      <c r="C11" s="77" t="s">
        <v>13</v>
      </c>
      <c r="D11" s="212">
        <v>99.4</v>
      </c>
      <c r="E11" s="212">
        <v>101.27</v>
      </c>
      <c r="F11" s="212">
        <v>101.05</v>
      </c>
      <c r="G11" s="212">
        <v>100.31</v>
      </c>
      <c r="H11" s="212">
        <v>99.03</v>
      </c>
    </row>
    <row r="12" spans="1:8" ht="21" customHeight="1">
      <c r="A12" s="216"/>
      <c r="B12" s="77" t="s">
        <v>14</v>
      </c>
      <c r="C12" s="72"/>
      <c r="D12" s="212">
        <v>104.82</v>
      </c>
      <c r="E12" s="212">
        <v>101.08</v>
      </c>
      <c r="F12" s="212">
        <v>100.81</v>
      </c>
      <c r="G12" s="212">
        <v>100</v>
      </c>
      <c r="H12" s="212">
        <v>100.92</v>
      </c>
    </row>
    <row r="13" spans="1:8" ht="21" customHeight="1">
      <c r="A13" s="216"/>
      <c r="B13" s="77" t="s">
        <v>15</v>
      </c>
      <c r="C13" s="72"/>
      <c r="D13" s="212">
        <v>109.82</v>
      </c>
      <c r="E13" s="212">
        <v>102.58</v>
      </c>
      <c r="F13" s="212">
        <v>101.82</v>
      </c>
      <c r="G13" s="212">
        <v>100.47</v>
      </c>
      <c r="H13" s="212">
        <v>102.22</v>
      </c>
    </row>
    <row r="14" spans="1:8" ht="21" customHeight="1">
      <c r="A14" s="216"/>
      <c r="B14" s="77" t="s">
        <v>16</v>
      </c>
      <c r="C14" s="72"/>
      <c r="D14" s="212">
        <v>105.57</v>
      </c>
      <c r="E14" s="212">
        <v>100.9</v>
      </c>
      <c r="F14" s="212">
        <v>100.18</v>
      </c>
      <c r="G14" s="212">
        <v>100.14</v>
      </c>
      <c r="H14" s="212">
        <v>100.84</v>
      </c>
    </row>
    <row r="15" spans="1:8" ht="21" customHeight="1">
      <c r="A15" s="216"/>
      <c r="B15" s="77" t="s">
        <v>17</v>
      </c>
      <c r="C15" s="72"/>
      <c r="D15" s="212">
        <v>102.88</v>
      </c>
      <c r="E15" s="212">
        <v>100.46</v>
      </c>
      <c r="F15" s="212">
        <v>100.4</v>
      </c>
      <c r="G15" s="212">
        <v>100</v>
      </c>
      <c r="H15" s="212">
        <v>100.43</v>
      </c>
    </row>
    <row r="16" spans="1:8" ht="21" customHeight="1">
      <c r="A16" s="216"/>
      <c r="B16" s="77" t="s">
        <v>18</v>
      </c>
      <c r="C16" s="72"/>
      <c r="D16" s="212">
        <v>273.88</v>
      </c>
      <c r="E16" s="212">
        <v>94.34</v>
      </c>
      <c r="F16" s="212">
        <v>94.34</v>
      </c>
      <c r="G16" s="212">
        <v>99.64</v>
      </c>
      <c r="H16" s="212">
        <v>101.17</v>
      </c>
    </row>
    <row r="17" spans="1:8" ht="21" customHeight="1">
      <c r="A17" s="216"/>
      <c r="B17" s="77" t="s">
        <v>19</v>
      </c>
      <c r="C17" s="72"/>
      <c r="D17" s="212">
        <v>93.36</v>
      </c>
      <c r="E17" s="212">
        <v>106.6</v>
      </c>
      <c r="F17" s="212">
        <v>103.64</v>
      </c>
      <c r="G17" s="212">
        <v>100.03</v>
      </c>
      <c r="H17" s="212">
        <v>105.26</v>
      </c>
    </row>
    <row r="18" spans="1:8" ht="21" customHeight="1">
      <c r="A18" s="216"/>
      <c r="B18" s="77" t="s">
        <v>20</v>
      </c>
      <c r="C18" s="72"/>
      <c r="D18" s="212">
        <v>97.82</v>
      </c>
      <c r="E18" s="212">
        <v>99.67</v>
      </c>
      <c r="F18" s="212">
        <v>99.86</v>
      </c>
      <c r="G18" s="212">
        <v>100</v>
      </c>
      <c r="H18" s="212">
        <v>99.64</v>
      </c>
    </row>
    <row r="19" spans="1:8" ht="21" customHeight="1">
      <c r="A19" s="216"/>
      <c r="B19" s="77" t="s">
        <v>21</v>
      </c>
      <c r="C19" s="72"/>
      <c r="D19" s="212">
        <v>108.59</v>
      </c>
      <c r="E19" s="212">
        <v>102.35</v>
      </c>
      <c r="F19" s="212">
        <v>102.35</v>
      </c>
      <c r="G19" s="212">
        <v>101.81</v>
      </c>
      <c r="H19" s="212">
        <v>101.37</v>
      </c>
    </row>
    <row r="20" spans="1:8" ht="21" customHeight="1">
      <c r="A20" s="216"/>
      <c r="B20" s="77" t="s">
        <v>22</v>
      </c>
      <c r="C20" s="72"/>
      <c r="D20" s="212">
        <v>104.36</v>
      </c>
      <c r="E20" s="212">
        <v>100.72</v>
      </c>
      <c r="F20" s="212">
        <v>100.68</v>
      </c>
      <c r="G20" s="212">
        <v>100</v>
      </c>
      <c r="H20" s="212">
        <v>100.67</v>
      </c>
    </row>
    <row r="21" spans="1:8" ht="21" customHeight="1">
      <c r="A21" s="216"/>
      <c r="B21" s="77" t="s">
        <v>33</v>
      </c>
      <c r="C21" s="72"/>
      <c r="D21" s="212">
        <v>103.51</v>
      </c>
      <c r="E21" s="212">
        <v>100.74</v>
      </c>
      <c r="F21" s="212">
        <v>100.59</v>
      </c>
      <c r="G21" s="212">
        <v>100</v>
      </c>
      <c r="H21" s="212">
        <v>100.65</v>
      </c>
    </row>
    <row r="22" spans="1:8" ht="21" customHeight="1">
      <c r="A22" s="73" t="s">
        <v>48</v>
      </c>
      <c r="B22" s="74"/>
      <c r="C22" s="72"/>
      <c r="D22" s="220">
        <v>106.83</v>
      </c>
      <c r="E22" s="220">
        <v>100.65</v>
      </c>
      <c r="F22" s="220">
        <v>99.45</v>
      </c>
      <c r="G22" s="220">
        <v>99.04</v>
      </c>
      <c r="H22" s="220">
        <v>105.16</v>
      </c>
    </row>
    <row r="23" spans="1:8" ht="21" customHeight="1">
      <c r="A23" s="75" t="s">
        <v>49</v>
      </c>
      <c r="B23" s="76"/>
      <c r="C23" s="76"/>
      <c r="D23" s="213">
        <v>106.01</v>
      </c>
      <c r="E23" s="213">
        <v>102.66</v>
      </c>
      <c r="F23" s="213">
        <v>102.45</v>
      </c>
      <c r="G23" s="213">
        <v>101.19</v>
      </c>
      <c r="H23" s="213">
        <v>100.64</v>
      </c>
    </row>
    <row r="24" spans="1:8" ht="20.100000000000001" customHeight="1">
      <c r="A24" s="23"/>
      <c r="B24" s="26"/>
      <c r="C24" s="26"/>
      <c r="D24" s="24"/>
      <c r="E24" s="24"/>
      <c r="F24" s="24"/>
      <c r="G24" s="24"/>
      <c r="H24" s="25"/>
    </row>
    <row r="25" spans="1:8" ht="20.100000000000001" customHeight="1"/>
    <row r="26" spans="1:8" ht="20.100000000000001" customHeight="1"/>
    <row r="27" spans="1:8" ht="20.100000000000001" customHeight="1"/>
    <row r="28" spans="1:8" ht="20.100000000000001" customHeight="1"/>
  </sheetData>
  <mergeCells count="5">
    <mergeCell ref="D4:G4"/>
    <mergeCell ref="H4:H5"/>
    <mergeCell ref="G3:H3"/>
    <mergeCell ref="A2:C2"/>
    <mergeCell ref="A1:F1"/>
  </mergeCells>
  <pageMargins left="0.9" right="0.511811023622047" top="0.62992125984252001"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1:L31"/>
  <sheetViews>
    <sheetView workbookViewId="0">
      <selection activeCell="H1" sqref="H1:I1048576"/>
    </sheetView>
  </sheetViews>
  <sheetFormatPr defaultColWidth="9.140625" defaultRowHeight="15.75"/>
  <cols>
    <col min="1" max="1" width="3.7109375" style="3" customWidth="1"/>
    <col min="2" max="2" width="20.28515625" style="3" customWidth="1"/>
    <col min="3" max="3" width="12.5703125" style="3" customWidth="1"/>
    <col min="4" max="4" width="11.42578125" style="3" customWidth="1"/>
    <col min="5" max="5" width="13" style="3" customWidth="1"/>
    <col min="6" max="6" width="11.28515625" style="3" customWidth="1"/>
    <col min="7" max="7" width="13.85546875" style="3" customWidth="1"/>
    <col min="8" max="8" width="12.85546875" style="3" hidden="1" customWidth="1"/>
    <col min="9" max="9" width="15.28515625" style="3" hidden="1" customWidth="1"/>
    <col min="10" max="16384" width="9.140625" style="3"/>
  </cols>
  <sheetData>
    <row r="1" spans="1:12" ht="24" customHeight="1">
      <c r="A1" s="266" t="s">
        <v>209</v>
      </c>
      <c r="B1" s="266"/>
      <c r="C1" s="266"/>
      <c r="D1" s="266"/>
      <c r="E1" s="266"/>
    </row>
    <row r="2" spans="1:12" ht="19.5" customHeight="1">
      <c r="A2" s="265" t="s">
        <v>227</v>
      </c>
      <c r="B2" s="265"/>
    </row>
    <row r="3" spans="1:12" ht="24.75" customHeight="1">
      <c r="A3" s="6"/>
      <c r="B3" s="6"/>
    </row>
    <row r="4" spans="1:12" ht="91.5" customHeight="1">
      <c r="A4" s="55"/>
      <c r="B4" s="65"/>
      <c r="C4" s="57" t="s">
        <v>189</v>
      </c>
      <c r="D4" s="5" t="s">
        <v>88</v>
      </c>
      <c r="E4" s="57" t="s">
        <v>219</v>
      </c>
      <c r="F4" s="5" t="s">
        <v>75</v>
      </c>
      <c r="G4" s="57" t="s">
        <v>78</v>
      </c>
      <c r="H4" s="57" t="s">
        <v>217</v>
      </c>
      <c r="I4" s="57" t="s">
        <v>220</v>
      </c>
    </row>
    <row r="5" spans="1:12" s="125" customFormat="1" ht="21.75" customHeight="1">
      <c r="A5" s="263" t="s">
        <v>0</v>
      </c>
      <c r="B5" s="264"/>
      <c r="C5" s="180">
        <f>+C6+C11+C16</f>
        <v>127373.85</v>
      </c>
      <c r="D5" s="180">
        <f>+D6+D11+D16</f>
        <v>15808.89</v>
      </c>
      <c r="E5" s="180">
        <f>+E6+E11+E16</f>
        <v>143182.74</v>
      </c>
      <c r="F5" s="188">
        <f>+D5/H5*100</f>
        <v>108.17049030468451</v>
      </c>
      <c r="G5" s="188">
        <f>+E5/I5*100</f>
        <v>108.80678221536337</v>
      </c>
      <c r="H5" s="242">
        <f>+H6+H11+H16</f>
        <v>14614.789999999999</v>
      </c>
      <c r="I5" s="246">
        <f>+I6+I11+I16</f>
        <v>131593.58000000002</v>
      </c>
      <c r="L5" s="189"/>
    </row>
    <row r="6" spans="1:12" s="130" customFormat="1" ht="21.75" customHeight="1">
      <c r="A6" s="185" t="s">
        <v>50</v>
      </c>
      <c r="B6" s="162"/>
      <c r="C6" s="181">
        <f>+SUM(C7:C10)</f>
        <v>45329.35</v>
      </c>
      <c r="D6" s="181">
        <f t="shared" ref="D6:E6" si="0">+SUM(D7:D10)</f>
        <v>6490.87</v>
      </c>
      <c r="E6" s="181">
        <f t="shared" si="0"/>
        <v>51820.22</v>
      </c>
      <c r="F6" s="171">
        <f t="shared" ref="F6:G7" si="1">+D6/H6*100</f>
        <v>112.50998847317197</v>
      </c>
      <c r="G6" s="171">
        <f t="shared" si="1"/>
        <v>106.75303833884573</v>
      </c>
      <c r="H6" s="198">
        <f>+H7</f>
        <v>5769.15</v>
      </c>
      <c r="I6" s="198">
        <f>+I7</f>
        <v>48542.15</v>
      </c>
    </row>
    <row r="7" spans="1:12" s="130" customFormat="1" ht="21.75" customHeight="1">
      <c r="A7" s="140"/>
      <c r="B7" s="182" t="s">
        <v>62</v>
      </c>
      <c r="C7" s="181">
        <f>+E7-D7</f>
        <v>45329.35</v>
      </c>
      <c r="D7" s="181">
        <v>6490.87</v>
      </c>
      <c r="E7" s="181">
        <v>51820.22</v>
      </c>
      <c r="F7" s="171">
        <f t="shared" si="1"/>
        <v>112.50998847317197</v>
      </c>
      <c r="G7" s="171">
        <f t="shared" si="1"/>
        <v>106.75303833884573</v>
      </c>
      <c r="H7" s="243">
        <v>5769.15</v>
      </c>
      <c r="I7" s="198">
        <f>54500.72-5958.57</f>
        <v>48542.15</v>
      </c>
    </row>
    <row r="8" spans="1:12" s="130" customFormat="1" ht="21.75" customHeight="1">
      <c r="A8" s="140"/>
      <c r="B8" s="182" t="s">
        <v>63</v>
      </c>
      <c r="C8" s="181"/>
      <c r="D8" s="181"/>
      <c r="E8" s="181"/>
      <c r="F8" s="171"/>
      <c r="G8" s="129"/>
      <c r="H8" s="198"/>
      <c r="I8" s="198"/>
    </row>
    <row r="9" spans="1:12" s="130" customFormat="1" ht="21.75" customHeight="1">
      <c r="A9" s="140"/>
      <c r="B9" s="182" t="s">
        <v>64</v>
      </c>
      <c r="C9" s="181"/>
      <c r="D9" s="181"/>
      <c r="E9" s="183"/>
      <c r="F9" s="171"/>
      <c r="G9" s="129"/>
      <c r="H9" s="198"/>
      <c r="I9" s="198"/>
    </row>
    <row r="10" spans="1:12" s="130" customFormat="1" ht="21.75" customHeight="1">
      <c r="A10" s="140"/>
      <c r="B10" s="182" t="s">
        <v>67</v>
      </c>
      <c r="C10" s="181"/>
      <c r="D10" s="181"/>
      <c r="E10" s="181"/>
      <c r="F10" s="171"/>
      <c r="G10" s="129"/>
      <c r="H10" s="198"/>
      <c r="I10" s="198"/>
    </row>
    <row r="11" spans="1:12" s="130" customFormat="1" ht="21.75" customHeight="1">
      <c r="A11" s="185" t="s">
        <v>51</v>
      </c>
      <c r="B11" s="162"/>
      <c r="C11" s="181">
        <f>+SUM(C12:C15)</f>
        <v>79332.5</v>
      </c>
      <c r="D11" s="181">
        <f t="shared" ref="D11:E11" si="2">+SUM(D12:D15)</f>
        <v>8972.02</v>
      </c>
      <c r="E11" s="181">
        <f t="shared" si="2"/>
        <v>88304.52</v>
      </c>
      <c r="F11" s="171">
        <f>+D11/H11*100</f>
        <v>105.89403066812706</v>
      </c>
      <c r="G11" s="171">
        <f>+E11/I11*100</f>
        <v>109.89514697754656</v>
      </c>
      <c r="H11" s="198">
        <f>+H12+H14</f>
        <v>8472.64</v>
      </c>
      <c r="I11" s="198">
        <f>+I12+I14</f>
        <v>80353.430000000008</v>
      </c>
    </row>
    <row r="12" spans="1:12" s="130" customFormat="1" ht="21.75" customHeight="1">
      <c r="A12" s="186"/>
      <c r="B12" s="182" t="s">
        <v>62</v>
      </c>
      <c r="C12" s="181">
        <f>+E12-D12</f>
        <v>79332.5</v>
      </c>
      <c r="D12" s="181">
        <v>8972.02</v>
      </c>
      <c r="E12" s="181">
        <v>88304.52</v>
      </c>
      <c r="F12" s="171">
        <f t="shared" ref="F12:F18" si="3">+D12/H12*100</f>
        <v>105.89403066812706</v>
      </c>
      <c r="G12" s="171">
        <f t="shared" ref="G12" si="4">+E12/I12*100</f>
        <v>110.74834836009906</v>
      </c>
      <c r="H12" s="198">
        <v>8472.64</v>
      </c>
      <c r="I12" s="198">
        <v>79734.390000000014</v>
      </c>
    </row>
    <row r="13" spans="1:12" s="130" customFormat="1" ht="21.75" customHeight="1">
      <c r="A13" s="186"/>
      <c r="B13" s="182" t="s">
        <v>63</v>
      </c>
      <c r="C13" s="181"/>
      <c r="D13" s="181"/>
      <c r="E13" s="181"/>
      <c r="F13" s="171"/>
      <c r="G13" s="171"/>
      <c r="H13" s="198"/>
      <c r="I13" s="198"/>
    </row>
    <row r="14" spans="1:12" s="130" customFormat="1" ht="21.75" customHeight="1">
      <c r="A14" s="186"/>
      <c r="B14" s="182" t="s">
        <v>64</v>
      </c>
      <c r="C14" s="181">
        <f t="shared" ref="C14" si="5">+E14-D14</f>
        <v>0</v>
      </c>
      <c r="D14" s="181"/>
      <c r="E14" s="181"/>
      <c r="F14" s="171"/>
      <c r="G14" s="171"/>
      <c r="H14" s="198"/>
      <c r="I14" s="198">
        <v>619.04</v>
      </c>
    </row>
    <row r="15" spans="1:12" s="130" customFormat="1" ht="21.75" customHeight="1">
      <c r="A15" s="186"/>
      <c r="B15" s="182" t="s">
        <v>67</v>
      </c>
      <c r="C15" s="181"/>
      <c r="D15" s="181"/>
      <c r="E15" s="181"/>
      <c r="F15" s="171"/>
      <c r="G15" s="171"/>
      <c r="H15" s="198"/>
      <c r="I15" s="198"/>
    </row>
    <row r="16" spans="1:12" s="130" customFormat="1" ht="21.75" customHeight="1">
      <c r="A16" s="185" t="s">
        <v>52</v>
      </c>
      <c r="B16" s="162"/>
      <c r="C16" s="181">
        <f>+SUM(C17:C19)</f>
        <v>2712</v>
      </c>
      <c r="D16" s="181">
        <f t="shared" ref="D16:E16" si="6">+SUM(D17:D19)</f>
        <v>346</v>
      </c>
      <c r="E16" s="181">
        <f t="shared" si="6"/>
        <v>3058</v>
      </c>
      <c r="F16" s="171">
        <f t="shared" si="3"/>
        <v>92.761394101876675</v>
      </c>
      <c r="G16" s="171">
        <f>+E16/I16*100</f>
        <v>113.34321719792439</v>
      </c>
      <c r="H16" s="198">
        <f>+H18</f>
        <v>373</v>
      </c>
      <c r="I16" s="198">
        <f>+I18</f>
        <v>2698</v>
      </c>
    </row>
    <row r="17" spans="1:9" s="130" customFormat="1" ht="21.75" customHeight="1">
      <c r="A17" s="140"/>
      <c r="B17" s="169" t="s">
        <v>65</v>
      </c>
      <c r="C17" s="181"/>
      <c r="D17" s="181"/>
      <c r="E17" s="181"/>
      <c r="F17" s="171"/>
      <c r="G17" s="129"/>
      <c r="H17" s="198"/>
      <c r="I17" s="198"/>
    </row>
    <row r="18" spans="1:9" s="130" customFormat="1" ht="21.75" customHeight="1">
      <c r="A18" s="140"/>
      <c r="B18" s="169" t="s">
        <v>66</v>
      </c>
      <c r="C18" s="181">
        <f>+E18-D18</f>
        <v>2712</v>
      </c>
      <c r="D18" s="181">
        <v>346</v>
      </c>
      <c r="E18" s="181">
        <v>3058</v>
      </c>
      <c r="F18" s="171">
        <f t="shared" si="3"/>
        <v>92.761394101876675</v>
      </c>
      <c r="G18" s="129">
        <v>113.34</v>
      </c>
      <c r="H18" s="198">
        <v>373</v>
      </c>
      <c r="I18" s="198">
        <f>3077-379</f>
        <v>2698</v>
      </c>
    </row>
    <row r="19" spans="1:9" s="130" customFormat="1" ht="21.75" customHeight="1">
      <c r="A19" s="187"/>
      <c r="B19" s="184" t="s">
        <v>31</v>
      </c>
      <c r="C19" s="148"/>
      <c r="D19" s="148"/>
      <c r="E19" s="148"/>
      <c r="F19" s="148"/>
      <c r="G19" s="148"/>
      <c r="H19" s="198"/>
      <c r="I19" s="198"/>
    </row>
    <row r="20" spans="1:9" ht="20.100000000000001" customHeight="1"/>
    <row r="21" spans="1:9" ht="20.100000000000001" customHeight="1"/>
    <row r="22" spans="1:9" ht="20.100000000000001" customHeight="1"/>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row r="31" spans="1:9" ht="20.100000000000001" customHeight="1"/>
  </sheetData>
  <mergeCells count="3">
    <mergeCell ref="A5:B5"/>
    <mergeCell ref="A2:B2"/>
    <mergeCell ref="A1:E1"/>
  </mergeCells>
  <pageMargins left="1.03" right="0.511811023622047" top="0.49" bottom="0.62992125984252001" header="0.31496062992126" footer="0.196850393700787"/>
  <pageSetup paperSize="9" firstPageNumber="15" orientation="portrait" r:id="rId1"/>
  <headerFooter alignWithMargins="0"/>
</worksheet>
</file>

<file path=xl/worksheets/sheet9.xml><?xml version="1.0" encoding="utf-8"?>
<worksheet xmlns="http://schemas.openxmlformats.org/spreadsheetml/2006/main" xmlns:r="http://schemas.openxmlformats.org/officeDocument/2006/relationships">
  <dimension ref="A1:H16"/>
  <sheetViews>
    <sheetView workbookViewId="0">
      <selection activeCell="H1" sqref="H1:H1048576"/>
    </sheetView>
  </sheetViews>
  <sheetFormatPr defaultColWidth="9.140625" defaultRowHeight="15.75"/>
  <cols>
    <col min="1" max="1" width="4" style="3" customWidth="1"/>
    <col min="2" max="2" width="21.140625" style="3" customWidth="1"/>
    <col min="3" max="3" width="11.85546875" style="3" customWidth="1"/>
    <col min="4" max="4" width="11.140625" style="3" customWidth="1"/>
    <col min="5" max="5" width="13.140625" style="3" customWidth="1"/>
    <col min="6" max="6" width="12.28515625" style="3" customWidth="1"/>
    <col min="7" max="7" width="12.85546875" style="3" customWidth="1"/>
    <col min="8" max="8" width="13" style="3" hidden="1" customWidth="1"/>
    <col min="9" max="16384" width="9.140625" style="3"/>
  </cols>
  <sheetData>
    <row r="1" spans="1:8" ht="24" customHeight="1">
      <c r="A1" s="271" t="s">
        <v>210</v>
      </c>
      <c r="B1" s="271"/>
      <c r="C1" s="271"/>
      <c r="D1" s="27"/>
      <c r="E1" s="27"/>
      <c r="F1" s="27"/>
      <c r="G1" s="27"/>
    </row>
    <row r="2" spans="1:8" ht="19.5" customHeight="1">
      <c r="A2" s="261" t="s">
        <v>227</v>
      </c>
      <c r="B2" s="261"/>
      <c r="C2" s="28"/>
      <c r="D2" s="28"/>
      <c r="E2" s="28"/>
      <c r="F2" s="28"/>
      <c r="G2" s="28"/>
    </row>
    <row r="3" spans="1:8" ht="24" customHeight="1">
      <c r="A3" s="28"/>
      <c r="B3" s="28"/>
      <c r="C3" s="28"/>
      <c r="D3" s="28"/>
      <c r="E3" s="28"/>
      <c r="F3" s="28"/>
      <c r="G3" s="28"/>
    </row>
    <row r="4" spans="1:8" ht="104.25" customHeight="1">
      <c r="A4" s="63"/>
      <c r="B4" s="64"/>
      <c r="C4" s="5" t="s">
        <v>70</v>
      </c>
      <c r="D4" s="57" t="s">
        <v>38</v>
      </c>
      <c r="E4" s="5" t="s">
        <v>80</v>
      </c>
      <c r="F4" s="57" t="s">
        <v>71</v>
      </c>
      <c r="G4" s="57" t="s">
        <v>78</v>
      </c>
      <c r="H4" s="57" t="s">
        <v>217</v>
      </c>
    </row>
    <row r="5" spans="1:8" s="125" customFormat="1" ht="37.5" customHeight="1">
      <c r="A5" s="269" t="s">
        <v>191</v>
      </c>
      <c r="B5" s="270"/>
      <c r="C5" s="190">
        <f>+E5-D5</f>
        <v>798.98</v>
      </c>
      <c r="D5" s="190">
        <f>+D6</f>
        <v>114.72</v>
      </c>
      <c r="E5" s="191">
        <f>+E6</f>
        <v>913.7</v>
      </c>
      <c r="F5" s="149">
        <f>+D5/H5*100</f>
        <v>113.52795645719942</v>
      </c>
      <c r="G5" s="149">
        <f>+G6</f>
        <v>107.25</v>
      </c>
      <c r="H5" s="233">
        <f>+H6</f>
        <v>101.05</v>
      </c>
    </row>
    <row r="6" spans="1:8" s="130" customFormat="1" ht="23.25" customHeight="1">
      <c r="A6" s="192"/>
      <c r="B6" s="182" t="s">
        <v>62</v>
      </c>
      <c r="C6" s="193">
        <f>+E6-D6</f>
        <v>798.98</v>
      </c>
      <c r="D6" s="193">
        <v>114.72</v>
      </c>
      <c r="E6" s="150">
        <v>913.7</v>
      </c>
      <c r="F6" s="150">
        <f>+D6/H6*100</f>
        <v>113.52795645719942</v>
      </c>
      <c r="G6" s="150">
        <v>107.25</v>
      </c>
      <c r="H6" s="231">
        <v>101.05</v>
      </c>
    </row>
    <row r="7" spans="1:8" s="130" customFormat="1" ht="23.25" customHeight="1">
      <c r="A7" s="194"/>
      <c r="B7" s="182" t="s">
        <v>63</v>
      </c>
      <c r="C7" s="193"/>
      <c r="D7" s="193"/>
      <c r="E7" s="195"/>
      <c r="F7" s="150"/>
      <c r="G7" s="150"/>
    </row>
    <row r="8" spans="1:8" s="130" customFormat="1" ht="23.25" customHeight="1">
      <c r="A8" s="194"/>
      <c r="B8" s="182" t="s">
        <v>64</v>
      </c>
      <c r="C8" s="193"/>
      <c r="D8" s="193"/>
      <c r="E8" s="195"/>
      <c r="F8" s="150"/>
      <c r="G8" s="150"/>
    </row>
    <row r="9" spans="1:8" s="130" customFormat="1" ht="23.25" customHeight="1">
      <c r="A9" s="194"/>
      <c r="B9" s="182" t="s">
        <v>67</v>
      </c>
      <c r="C9" s="193"/>
      <c r="D9" s="193"/>
      <c r="E9" s="195"/>
      <c r="F9" s="150"/>
      <c r="G9" s="150"/>
    </row>
    <row r="10" spans="1:8" s="125" customFormat="1" ht="34.5" customHeight="1">
      <c r="A10" s="267" t="s">
        <v>193</v>
      </c>
      <c r="B10" s="268"/>
      <c r="C10" s="196">
        <f>+C11</f>
        <v>52112.520000000004</v>
      </c>
      <c r="D10" s="196">
        <f>+D11</f>
        <v>7447.24</v>
      </c>
      <c r="E10" s="196">
        <f>+E11</f>
        <v>59559.76</v>
      </c>
      <c r="F10" s="151">
        <f>+D10/H10*100</f>
        <v>111.78215265644795</v>
      </c>
      <c r="G10" s="151">
        <f>+G11</f>
        <v>114.27</v>
      </c>
      <c r="H10" s="189">
        <f>+H11</f>
        <v>6662.28</v>
      </c>
    </row>
    <row r="11" spans="1:8" s="130" customFormat="1" ht="21.75" customHeight="1">
      <c r="A11" s="140"/>
      <c r="B11" s="182" t="s">
        <v>62</v>
      </c>
      <c r="C11" s="197">
        <f>+E11-D11</f>
        <v>52112.520000000004</v>
      </c>
      <c r="D11" s="197">
        <v>7447.24</v>
      </c>
      <c r="E11" s="197">
        <v>59559.76</v>
      </c>
      <c r="F11" s="150">
        <f>+D11/H11*100</f>
        <v>111.78215265644795</v>
      </c>
      <c r="G11" s="150">
        <v>114.27</v>
      </c>
      <c r="H11" s="198">
        <v>6662.28</v>
      </c>
    </row>
    <row r="12" spans="1:8" s="130" customFormat="1" ht="21.75" customHeight="1">
      <c r="A12" s="140"/>
      <c r="B12" s="182" t="s">
        <v>63</v>
      </c>
      <c r="C12" s="129"/>
      <c r="D12" s="129"/>
      <c r="E12" s="129"/>
      <c r="F12" s="150"/>
      <c r="G12" s="150"/>
    </row>
    <row r="13" spans="1:8" s="130" customFormat="1" ht="21.75" customHeight="1">
      <c r="A13" s="140"/>
      <c r="B13" s="182" t="s">
        <v>64</v>
      </c>
      <c r="C13" s="129"/>
      <c r="D13" s="129"/>
      <c r="E13" s="129"/>
      <c r="F13" s="150"/>
      <c r="G13" s="150"/>
    </row>
    <row r="14" spans="1:8" s="130" customFormat="1" ht="21.75" customHeight="1">
      <c r="A14" s="187"/>
      <c r="B14" s="199" t="s">
        <v>67</v>
      </c>
      <c r="C14" s="148"/>
      <c r="D14" s="148"/>
      <c r="E14" s="148"/>
      <c r="F14" s="200"/>
      <c r="G14" s="200"/>
    </row>
    <row r="15" spans="1:8" ht="18" customHeight="1">
      <c r="A15" s="31"/>
      <c r="B15" s="8"/>
      <c r="C15" s="32"/>
      <c r="D15" s="32"/>
      <c r="E15" s="33"/>
      <c r="F15" s="30"/>
      <c r="G15" s="30"/>
    </row>
    <row r="16" spans="1:8" ht="18" customHeight="1">
      <c r="A16" s="31"/>
      <c r="B16" s="8"/>
      <c r="C16" s="32"/>
      <c r="D16" s="32"/>
      <c r="E16" s="33"/>
      <c r="F16" s="30"/>
      <c r="G16" s="30"/>
    </row>
  </sheetData>
  <mergeCells count="4">
    <mergeCell ref="A10:B10"/>
    <mergeCell ref="A5:B5"/>
    <mergeCell ref="A2:B2"/>
    <mergeCell ref="A1:C1"/>
  </mergeCells>
  <pageMargins left="1.03" right="0.511811023622047" top="0.54"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SX NN</vt:lpstr>
      <vt:lpstr>IIP</vt:lpstr>
      <vt:lpstr>SPCN</vt:lpstr>
      <vt:lpstr>Vốn đầu tư</vt:lpstr>
      <vt:lpstr>DT bán lẻ</vt:lpstr>
      <vt:lpstr>DT lưu trú, ăn uống</vt:lpstr>
      <vt:lpstr>CPI </vt:lpstr>
      <vt:lpstr>DT vận tải</vt:lpstr>
      <vt:lpstr>VT hành khách</vt:lpstr>
      <vt:lpstr>VT hàng hóa</vt:lpstr>
      <vt:lpstr>TT-AT XH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Nguyen Duy Minh</cp:lastModifiedBy>
  <cp:lastPrinted>2018-08-22T07:37:56Z</cp:lastPrinted>
  <dcterms:created xsi:type="dcterms:W3CDTF">2012-04-04T08:13:05Z</dcterms:created>
  <dcterms:modified xsi:type="dcterms:W3CDTF">2018-08-23T12:13:14Z</dcterms:modified>
</cp:coreProperties>
</file>