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5480" windowHeight="11640" tabRatio="774"/>
  </bookViews>
  <sheets>
    <sheet name="SX NN" sheetId="12" r:id="rId1"/>
    <sheet name="IIP" sheetId="19" r:id="rId2"/>
    <sheet name="SPCN" sheetId="21" r:id="rId3"/>
    <sheet name="Vốn đầu tư" sheetId="9" r:id="rId4"/>
    <sheet name="DT bán lẻ" sheetId="20" r:id="rId5"/>
    <sheet name="DT lưu trú, ăn uống" sheetId="24" r:id="rId6"/>
    <sheet name="CPI " sheetId="43" r:id="rId7"/>
    <sheet name="DT vận tải" sheetId="44" r:id="rId8"/>
    <sheet name="VT hành khách" sheetId="45" r:id="rId9"/>
    <sheet name="VT hàng hóa" sheetId="46" r:id="rId10"/>
    <sheet name="TT-AT XH" sheetId="50" r:id="rId11"/>
  </sheets>
  <calcPr calcId="124519"/>
</workbook>
</file>

<file path=xl/calcChain.xml><?xml version="1.0" encoding="utf-8"?>
<calcChain xmlns="http://schemas.openxmlformats.org/spreadsheetml/2006/main">
  <c r="H15" i="50"/>
  <c r="H11"/>
  <c r="H7"/>
  <c r="D15" l="1"/>
  <c r="D11"/>
  <c r="D7"/>
  <c r="G10" i="46" l="1"/>
  <c r="G5"/>
  <c r="F11" i="45"/>
  <c r="H19" i="50" l="1"/>
  <c r="H22" l="1"/>
  <c r="D22"/>
  <c r="D19"/>
  <c r="D5" i="9" l="1"/>
  <c r="E5"/>
  <c r="F5"/>
  <c r="C5"/>
  <c r="E22" i="50"/>
  <c r="E19"/>
  <c r="E20" i="12"/>
  <c r="E13"/>
  <c r="E10"/>
  <c r="E9"/>
  <c r="E6" l="1"/>
  <c r="D8" i="20" l="1"/>
  <c r="E23" i="12" l="1"/>
  <c r="H16" i="44" l="1"/>
  <c r="I16"/>
  <c r="G17"/>
  <c r="F17"/>
  <c r="C17"/>
  <c r="B8" i="24"/>
  <c r="C8"/>
  <c r="D8"/>
  <c r="G14" i="50" l="1"/>
  <c r="G10"/>
  <c r="C14"/>
  <c r="C10"/>
  <c r="G6"/>
  <c r="C6"/>
  <c r="E14" l="1"/>
  <c r="E10"/>
  <c r="E6"/>
  <c r="H14"/>
  <c r="H10"/>
  <c r="H6"/>
  <c r="D10"/>
  <c r="D6"/>
  <c r="D14"/>
  <c r="F22"/>
  <c r="F14" l="1"/>
  <c r="F10"/>
  <c r="F6"/>
  <c r="F19"/>
  <c r="E11"/>
  <c r="E15"/>
  <c r="E7"/>
  <c r="F7"/>
  <c r="F15"/>
  <c r="F11"/>
  <c r="I11" i="44" l="1"/>
  <c r="H5" i="46" l="1"/>
  <c r="G12" i="44"/>
  <c r="G7"/>
  <c r="I6"/>
  <c r="I5" l="1"/>
  <c r="H11"/>
  <c r="F7"/>
  <c r="G10" i="45" l="1"/>
  <c r="G5"/>
  <c r="E8" i="24"/>
  <c r="C8" i="20"/>
  <c r="F11" i="46"/>
  <c r="F6"/>
  <c r="H10"/>
  <c r="D10"/>
  <c r="E10"/>
  <c r="C13"/>
  <c r="C11"/>
  <c r="D5"/>
  <c r="F5" s="1"/>
  <c r="E5"/>
  <c r="C8"/>
  <c r="C6"/>
  <c r="H10" i="45"/>
  <c r="H5"/>
  <c r="F6"/>
  <c r="E10"/>
  <c r="D10"/>
  <c r="C11"/>
  <c r="C10" s="1"/>
  <c r="C6"/>
  <c r="E5"/>
  <c r="D5"/>
  <c r="F12" i="44"/>
  <c r="H6"/>
  <c r="D16"/>
  <c r="E16"/>
  <c r="G16" s="1"/>
  <c r="D11"/>
  <c r="F11" s="1"/>
  <c r="E11"/>
  <c r="G11" s="1"/>
  <c r="D6"/>
  <c r="E6"/>
  <c r="G6" s="1"/>
  <c r="C16"/>
  <c r="C14"/>
  <c r="C12"/>
  <c r="C7"/>
  <c r="C6" s="1"/>
  <c r="F8" i="24"/>
  <c r="E8" i="20"/>
  <c r="C6" i="21"/>
  <c r="C7"/>
  <c r="C8"/>
  <c r="C9"/>
  <c r="C10"/>
  <c r="C11"/>
  <c r="C12"/>
  <c r="C13"/>
  <c r="C14"/>
  <c r="C15"/>
  <c r="C16"/>
  <c r="C17"/>
  <c r="C18"/>
  <c r="C19"/>
  <c r="C20"/>
  <c r="C21"/>
  <c r="C5"/>
  <c r="E32" i="12"/>
  <c r="E33"/>
  <c r="E26"/>
  <c r="E27"/>
  <c r="E28"/>
  <c r="E29"/>
  <c r="E30"/>
  <c r="F10" i="45" l="1"/>
  <c r="H5" i="44"/>
  <c r="F10" i="46"/>
  <c r="C10"/>
  <c r="D5" i="44"/>
  <c r="C5" i="46"/>
  <c r="F5" i="45"/>
  <c r="F16" i="44"/>
  <c r="F6"/>
  <c r="C11"/>
  <c r="C5" s="1"/>
  <c r="C5" i="45"/>
  <c r="E5" i="44"/>
  <c r="G5" s="1"/>
  <c r="F5" l="1"/>
</calcChain>
</file>

<file path=xl/sharedStrings.xml><?xml version="1.0" encoding="utf-8"?>
<sst xmlns="http://schemas.openxmlformats.org/spreadsheetml/2006/main" count="303" uniqueCount="229">
  <si>
    <t>Tổng số</t>
  </si>
  <si>
    <t>TỔNG SỐ</t>
  </si>
  <si>
    <t xml:space="preserve">Tổng số </t>
  </si>
  <si>
    <t>Phân theo loại hình kinh tế</t>
  </si>
  <si>
    <t>Nhà nước</t>
  </si>
  <si>
    <t>Ngoài Nhà nước</t>
  </si>
  <si>
    <t>Ngô</t>
  </si>
  <si>
    <t>Đơn vị tính: %</t>
  </si>
  <si>
    <t>Khu vực có vốn đầu tư nước ngoài</t>
  </si>
  <si>
    <t>Phân theo nhóm hàng</t>
  </si>
  <si>
    <t>Hàng ăn và dịch vụ ăn uống</t>
  </si>
  <si>
    <t>Lương thực</t>
  </si>
  <si>
    <t>Thực phẩm</t>
  </si>
  <si>
    <t>Ăn uống ngoài gia đình</t>
  </si>
  <si>
    <t>Đồ uống và thuốc lá</t>
  </si>
  <si>
    <t>May mặc, giày dép và mũ nón</t>
  </si>
  <si>
    <t>Nhà ở và vật liệu xây dựng</t>
  </si>
  <si>
    <t>Thiết bị và đồ dùng gia đình</t>
  </si>
  <si>
    <t>Thuốc và dịch vụ y tế</t>
  </si>
  <si>
    <t>Giao thông</t>
  </si>
  <si>
    <t>Bưu chính viễn thông</t>
  </si>
  <si>
    <t>Giáo dục</t>
  </si>
  <si>
    <t>Văn hoá, giải trí và du lịch</t>
  </si>
  <si>
    <t>Chỉ số giá tháng báo cáo so với:</t>
  </si>
  <si>
    <t>CHỈ SỐ GIÁ TIÊU DÙNG CHUNG</t>
  </si>
  <si>
    <t xml:space="preserve">Phân theo ngành kinh tế </t>
  </si>
  <si>
    <t>Đồ dùng, dụng cụ trang thiết bị gia đình</t>
  </si>
  <si>
    <t>Lương thực, thực phẩm</t>
  </si>
  <si>
    <t>Hàng may mặc</t>
  </si>
  <si>
    <t xml:space="preserve">Nhà nước </t>
  </si>
  <si>
    <t xml:space="preserve">Ngoài Nhà nước </t>
  </si>
  <si>
    <t>Hoạt động khác</t>
  </si>
  <si>
    <t>Khai khoáng</t>
  </si>
  <si>
    <t>Hàng hóa và dịch vụ khác</t>
  </si>
  <si>
    <t>Sản lượng thu hoạch các loại cây trồng (Tấn)</t>
  </si>
  <si>
    <t xml:space="preserve">Dịch vụ lưu trú </t>
  </si>
  <si>
    <t>Dịch vụ ăn uống</t>
  </si>
  <si>
    <t>Kỳ
báo cáo
 so với
 kỳ trước
(%)</t>
  </si>
  <si>
    <t xml:space="preserve">Ước tính
 kỳ báo cáo </t>
  </si>
  <si>
    <t>Diện tích gieo trồng cây hàng năm (Ha)</t>
  </si>
  <si>
    <t>Các loại cây khác (Ha)</t>
  </si>
  <si>
    <t>Toàn ngành công nghiệp</t>
  </si>
  <si>
    <t>Đơn vị 
tính</t>
  </si>
  <si>
    <t>Thực hiện 
từ đầu năm 
đến kỳ trước
kỳ báo cáo</t>
  </si>
  <si>
    <t>Vốn ngân sách Nhà nước cấp tỉnh</t>
  </si>
  <si>
    <t>Vốn ngân sách Nhà nước cấp xã</t>
  </si>
  <si>
    <t>Vốn ngân sách Nhà nước cấp huyện</t>
  </si>
  <si>
    <t>Vốn cân đối ngân sách tỉnh</t>
  </si>
  <si>
    <t>CHỈ SỐ GIÁ VÀNG</t>
  </si>
  <si>
    <t>CHỈ SỐ GIÁ ĐÔ LA MỸ</t>
  </si>
  <si>
    <t>Vận tải hành khách</t>
  </si>
  <si>
    <t>Vận tải hàng hóa</t>
  </si>
  <si>
    <t>Dịch vụ hỗ trợ vận tải</t>
  </si>
  <si>
    <t>Tai nạn giao thông</t>
  </si>
  <si>
    <t>Cháy, nổ</t>
  </si>
  <si>
    <t>Số vụ tai nạn giao thông (Vụ)</t>
  </si>
  <si>
    <t>Số người chết (Người)</t>
  </si>
  <si>
    <t>Số người bị thương (Người)</t>
  </si>
  <si>
    <t>Số vụ cháy, nổ (Vụ)</t>
  </si>
  <si>
    <t>Tổng giá trị tài sản thiệt hại ước tính (Triệu đồng)</t>
  </si>
  <si>
    <t xml:space="preserve">Ước tính
kỳ báo cáo </t>
  </si>
  <si>
    <t>Các loại cây khác</t>
  </si>
  <si>
    <t>Đường bộ</t>
  </si>
  <si>
    <t>Đường sắt</t>
  </si>
  <si>
    <t>Đường thủy</t>
  </si>
  <si>
    <t>Bốc xếp</t>
  </si>
  <si>
    <t>Kho bãi</t>
  </si>
  <si>
    <t>Đường hàng không</t>
  </si>
  <si>
    <t>Kỳ báo cáo 
so với cùng kỳ
năm trước (%)</t>
  </si>
  <si>
    <t>Sơ bộ kỳ 
báo cáo</t>
  </si>
  <si>
    <t xml:space="preserve">Thực hiện từ đầu năm đến
 kỳ trước kỳ báo cáo </t>
  </si>
  <si>
    <t>Kỳ báo cáo
 so với cùng kỳ năm
 trước (%)</t>
  </si>
  <si>
    <t>Ước tính 
kỳ báo cáo
so với 
kỳ trước</t>
  </si>
  <si>
    <t>Ước tính kỳ báo cáo so với cùng 
kỳ năm trước</t>
  </si>
  <si>
    <t>Kỳ báo cáo 
so với cùng 
kỳ năm 
trước (%)</t>
  </si>
  <si>
    <t>Kỳ báo cáo
so với cùng kỳ năm 
trước (%)</t>
  </si>
  <si>
    <t>Cộng dồn từ đầu năm đến cuối kỳ báo cáo so với cùng kỳ năm trước</t>
  </si>
  <si>
    <t xml:space="preserve">Cộng dồn từ đầu năm đến cuối kỳ 
báo cáo </t>
  </si>
  <si>
    <t>Cộng dồn từ đầu năm đến cuối kỳ báo cáo so với cùng kỳ 
năm trước (%)</t>
  </si>
  <si>
    <t>Cộng dồn từ đầu năm đến cuối kỳ báo cáo so với cùng kỳ năm trước (%)</t>
  </si>
  <si>
    <t>Cộng dồn từ đầu năm đến cuối kỳ báo cáo</t>
  </si>
  <si>
    <t>Cộng dồn từ 
đầu năm đến
 cuối kỳ báo cáo</t>
  </si>
  <si>
    <t>Cộng dồn từ đầu năm đến cuối kỳ báo cáo so với cùng kỳ
năm trước (%)</t>
  </si>
  <si>
    <t xml:space="preserve">Thực hiện
kỳ trước
(Triệu
đồng) </t>
  </si>
  <si>
    <t>Ước tính
kỳ báo cáo
(Triệu
đồng)</t>
  </si>
  <si>
    <t>Cộng dồn 
thực hiện
đến cuối
kỳ báo cáo
(Triệu đồng)</t>
  </si>
  <si>
    <t>Kỳ báo cáo
so với
cùng kỳ
năm trước
(%)</t>
  </si>
  <si>
    <r>
      <t>Đơn vị tính:</t>
    </r>
    <r>
      <rPr>
        <b/>
        <i/>
        <sz val="12"/>
        <rFont val="Times New Roman"/>
        <family val="1"/>
      </rPr>
      <t xml:space="preserve"> </t>
    </r>
    <r>
      <rPr>
        <sz val="12"/>
        <rFont val="Times New Roman"/>
        <family val="1"/>
      </rPr>
      <t>%</t>
    </r>
  </si>
  <si>
    <t>Ước tính
kỳ báo cáo
(Triệu đồng)</t>
  </si>
  <si>
    <t>Thực hiện
cùng kỳ
năm trước 
(Triệu đồng)</t>
  </si>
  <si>
    <t>Ước tính
 kỳ báo
cáo 
(Triệu đồng)</t>
  </si>
  <si>
    <t>Cộng dồn từ
 đầu năm đến cuối kỳ
 báo cáo 
(Triệu đồng)</t>
  </si>
  <si>
    <t>Chăn nuôi</t>
  </si>
  <si>
    <t>Trâu (con)</t>
  </si>
  <si>
    <t>Bò (con)</t>
  </si>
  <si>
    <t>Lợn (con)</t>
  </si>
  <si>
    <t>Gia cầm (1000 con)</t>
  </si>
  <si>
    <t>Trong đó: Gà (1000 con)</t>
  </si>
  <si>
    <t>Lâm nghiệp</t>
  </si>
  <si>
    <t>Sản lượng củi khai thác (Ste)</t>
  </si>
  <si>
    <t>Sản lượng gỗ khai thác (m³)</t>
  </si>
  <si>
    <t xml:space="preserve">Thực hiện cùng kỳ năm trước </t>
  </si>
  <si>
    <t>Thực hiện kỳ báo cáo</t>
  </si>
  <si>
    <t>Kỳ báo cáo so với cùng kỳ năm trước (%)</t>
  </si>
  <si>
    <t>B</t>
  </si>
  <si>
    <t>Khai khoáng khác</t>
  </si>
  <si>
    <t>08</t>
  </si>
  <si>
    <t>Công nghiệp chế biến , chế tạo</t>
  </si>
  <si>
    <t>C</t>
  </si>
  <si>
    <t>Sản xuất chế biến thực phẩm</t>
  </si>
  <si>
    <t>10</t>
  </si>
  <si>
    <t>Sản xuất đồ uống</t>
  </si>
  <si>
    <t>11</t>
  </si>
  <si>
    <t>Dệt</t>
  </si>
  <si>
    <t>13</t>
  </si>
  <si>
    <t>Sản xuất trang phục</t>
  </si>
  <si>
    <t>14</t>
  </si>
  <si>
    <t>Chế biến gỗ và sản xuất sản phẩm từ gỗ, tre, nứa (trừ giường, tủ, bàn, ghế); sản xuất sản phẩm từ rơm, rạ và vật liệu tết bện</t>
  </si>
  <si>
    <t>16</t>
  </si>
  <si>
    <t>Sản xuất thuốc, hoá dược và dược liệu</t>
  </si>
  <si>
    <t>21</t>
  </si>
  <si>
    <t>Sản xuất sản phẩm từ cao su và plastic</t>
  </si>
  <si>
    <t>22</t>
  </si>
  <si>
    <t>Sản xuất sản phẩm từ khoáng phi kim loại khác</t>
  </si>
  <si>
    <t>23</t>
  </si>
  <si>
    <t>Sản xuất sản phẩm từ kim loại đúc sẵn (trừ máy móc, thiết bị)</t>
  </si>
  <si>
    <t>25</t>
  </si>
  <si>
    <t>Sản xuất giường, tủ, bàn, ghế</t>
  </si>
  <si>
    <t>31</t>
  </si>
  <si>
    <t>Sản xuất và phân phối điện, khí đốt, nước nóng, hơi nước và điều hoà không khí</t>
  </si>
  <si>
    <t>D</t>
  </si>
  <si>
    <t>35</t>
  </si>
  <si>
    <t>Cung cấp nước; hoạt động quản lý và xử lý rác thải, nước thải</t>
  </si>
  <si>
    <t>E</t>
  </si>
  <si>
    <t>Khai thác, xử lý và cung cấp nước</t>
  </si>
  <si>
    <t>36</t>
  </si>
  <si>
    <t>Hoạt động thu gom, xử lý và tiêu huỷ rác thải; tái chế phế liệu</t>
  </si>
  <si>
    <t>38</t>
  </si>
  <si>
    <t>Mã số</t>
  </si>
  <si>
    <t>Đá xây dựng khác</t>
  </si>
  <si>
    <t>Tấn</t>
  </si>
  <si>
    <t>Nước tinh khiết</t>
  </si>
  <si>
    <t>1000 lít</t>
  </si>
  <si>
    <t>Vải dệt thoi khác từ sợi bông</t>
  </si>
  <si>
    <t>Các loại mền chăn, các loại chăn nhồi lông, các loại nệm, đệm, nệm ghế, nệm gối, túi ngủ và loại tương tự có gắn lò xo hoặc nhồi hoặc lắp bên trong bằng vật liệu nhựa hoặc bằng cao su hoặc bằng chất dẻo xốp</t>
  </si>
  <si>
    <t>1000 cái</t>
  </si>
  <si>
    <t>Sản phẩm mây, tre đan các loại</t>
  </si>
  <si>
    <t>Dịch vụ sản xuất hoá dược và dược liệu</t>
  </si>
  <si>
    <t>Triệu đồng</t>
  </si>
  <si>
    <t>Cửa ra vào, cửa sổ, khung và ngưỡng cửa của cửa ra vào bằng plastic</t>
  </si>
  <si>
    <t>Dịch vụ sản xuất đồ xõy lắp bằng plastic</t>
  </si>
  <si>
    <t>Gạch xây dựng bằng đất sét nung (trừ gốm, sứ) quy chuẩn 220x105x60mm</t>
  </si>
  <si>
    <t>1000 viên</t>
  </si>
  <si>
    <t>Xi măng Portland đen</t>
  </si>
  <si>
    <t>Gạch và gạch khối xây dựng bằng xi măng, bê tông hoặc đá nhân tạo</t>
  </si>
  <si>
    <t>Cấu kiện làm sẵn cho xây dựng hoặc kỹ thuật dân dụng, bằng xi măng, bê tông hoặc đá nhân tạo</t>
  </si>
  <si>
    <t>Cửa ra vào, cửa sổ bằng sắt, thép</t>
  </si>
  <si>
    <t>Điện sản xuất</t>
  </si>
  <si>
    <t>Triệu KWh</t>
  </si>
  <si>
    <t>Điện thương phẩm</t>
  </si>
  <si>
    <t>Nước uống được</t>
  </si>
  <si>
    <t>Dịch vụ thu gom rác thải không độc hại có thể tái chế</t>
  </si>
  <si>
    <t>M³</t>
  </si>
  <si>
    <r>
      <t>M</t>
    </r>
    <r>
      <rPr>
        <sz val="10"/>
        <rFont val="Calibri"/>
        <family val="2"/>
      </rPr>
      <t>²</t>
    </r>
  </si>
  <si>
    <t>1000 m³</t>
  </si>
  <si>
    <r>
      <t>1000 m</t>
    </r>
    <r>
      <rPr>
        <sz val="10"/>
        <rFont val="Calibri"/>
        <family val="2"/>
      </rPr>
      <t>²</t>
    </r>
  </si>
  <si>
    <t>Trong đó: Thu từ quỹ sử dụng đất</t>
  </si>
  <si>
    <t>Vốn TW hỗ trợ đầu tư theo mục tiêu</t>
  </si>
  <si>
    <t>Vốn nước ngoài (ODA)</t>
  </si>
  <si>
    <t>Xổ số kiến thiết</t>
  </si>
  <si>
    <t>Vốn khác</t>
  </si>
  <si>
    <t>Vốn cân đối ngân sách huyện</t>
  </si>
  <si>
    <t>Vốn tỉnh hỗ trợ đầu tư theo mục tiêu</t>
  </si>
  <si>
    <t>Vốn cân đối ngân sách xã</t>
  </si>
  <si>
    <t>Vốn huyện hỗ trợ đầu tư theo mục tiêu</t>
  </si>
  <si>
    <t>Ước tính
kỳ
báo cáo
(Triệu đồng)</t>
  </si>
  <si>
    <t>Vật phẩm, văn hóa, giáo dục</t>
  </si>
  <si>
    <t>Gỗ và vật liệu xây dựng</t>
  </si>
  <si>
    <t>Ô tô các loại</t>
  </si>
  <si>
    <t>Phương tiện đi lại ( Kể cả phụ tùng)</t>
  </si>
  <si>
    <t>Xăng dầu các loại</t>
  </si>
  <si>
    <t>Nhiên liệu khác (Trừ xăng dầu)</t>
  </si>
  <si>
    <t>Hàng hóa khác</t>
  </si>
  <si>
    <t>Đá quý, kim loại quý và sản phẩm</t>
  </si>
  <si>
    <t>Sửa chữa ô tô, mô tô, xe máy và xe có động cơ khác</t>
  </si>
  <si>
    <t>Kỳ báo cáo so với 
kỳ trước 
(%)</t>
  </si>
  <si>
    <t>Dịch vụ lữ hành và hoạt động hỗ trợ du lịch</t>
  </si>
  <si>
    <t>Cộng dồn từ từ đầu năm
đến cuối kỳ
báo cáo
(Triệu đồng)</t>
  </si>
  <si>
    <t>Thực hiện
 từ đầu năm 
đến kỳ trước
 kỳ báo cáo (Triệu đồng)</t>
  </si>
  <si>
    <t>Tháng cùng kỳ</t>
  </si>
  <si>
    <t>Vận chuyển hành khách (Nghìn hành khách)</t>
  </si>
  <si>
    <t>Luân chuyển hàng hóa (1000 tấn.km)</t>
  </si>
  <si>
    <t>Luân chuyển hành khách (Nghìn HK.Km)</t>
  </si>
  <si>
    <t>Vận chuyển hàng hóa        (1000 tấn)</t>
  </si>
  <si>
    <t>Cộng dồn cùng kỳ</t>
  </si>
  <si>
    <t>Chỉ số giá bình quân kỳ báo cáo so với cùng kỳ năm trước</t>
  </si>
  <si>
    <t>Cùng kỳ năm trước</t>
  </si>
  <si>
    <t>Tháng 12 năm trước</t>
  </si>
  <si>
    <t xml:space="preserve">Tháng trước </t>
  </si>
  <si>
    <t>Rau các loại</t>
  </si>
  <si>
    <t>Thực hiện từ đầu năm đến kỳ trước kỳ báo cáo</t>
  </si>
  <si>
    <t xml:space="preserve">1. Sản xuất nông nghiệp đến ngày 15 tháng báo cáo </t>
  </si>
  <si>
    <t>2. Chỉ số sản xuất công nghiệp</t>
  </si>
  <si>
    <t>3. Sản lượng một số sản phẩm công nghiệp chủ yếu</t>
  </si>
  <si>
    <t>4. Vốn đầu tư thực hiện từ nguồn ngân sách Nhà nước</t>
  </si>
  <si>
    <t xml:space="preserve">5. Doanh thu bán lẻ hàng hoá </t>
  </si>
  <si>
    <t>7. Chỉ số giá tiêu dùng, chỉ số giá vàng và chỉ số giá Đô la Mỹ</t>
  </si>
  <si>
    <t xml:space="preserve">8. Doanh thu vận tải, kho bãi và dịch vụ hỗ trợ vận tải </t>
  </si>
  <si>
    <t>9. Vận tải hành khách của địa phương</t>
  </si>
  <si>
    <t>10. Vận tải hàng hóa của địa phương</t>
  </si>
  <si>
    <t>11. Trật tự, an toàn xã hội</t>
  </si>
  <si>
    <t>Lúa</t>
  </si>
  <si>
    <t>Lúa đông xuân</t>
  </si>
  <si>
    <t>Mía</t>
  </si>
  <si>
    <t xml:space="preserve">Tháng cùng kỳ </t>
  </si>
  <si>
    <t>Trong đó:</t>
  </si>
  <si>
    <t>Cộng dồn từ đầu năm đến cuối kỳ báo cáo (Triệu đồng)</t>
  </si>
  <si>
    <t>Cộng dồn</t>
  </si>
  <si>
    <t>Đậu tương</t>
  </si>
  <si>
    <t>Lạc</t>
  </si>
  <si>
    <t>Kỳ gốc 2014</t>
  </si>
  <si>
    <t>Cộng dồn từ
đầu năm đến
cuối kỳ báo cáo so với cùng
kỳ năm
trước (%)</t>
  </si>
  <si>
    <t>Lúa mùa</t>
  </si>
  <si>
    <t>Đậu các loại</t>
  </si>
  <si>
    <t>6. Doanh thu dịch vụ lưu trú và ăn uống</t>
  </si>
  <si>
    <r>
      <rPr>
        <i/>
        <sz val="12"/>
        <rFont val="Times New Roman"/>
        <family val="1"/>
      </rPr>
      <t>Trong đó</t>
    </r>
    <r>
      <rPr>
        <sz val="12"/>
        <rFont val="Times New Roman"/>
        <family val="1"/>
      </rPr>
      <t>: Dịch vụ y tế</t>
    </r>
  </si>
  <si>
    <r>
      <rPr>
        <i/>
        <sz val="12"/>
        <rFont val="Times New Roman"/>
        <family val="1"/>
      </rPr>
      <t>Trong đó</t>
    </r>
    <r>
      <rPr>
        <sz val="12"/>
        <rFont val="Times New Roman"/>
        <family val="1"/>
      </rPr>
      <t>: Dịch vụ giáo dục</t>
    </r>
  </si>
  <si>
    <t xml:space="preserve">Kế hoạch
năm 2019
(Triệu
đồng) </t>
  </si>
  <si>
    <t>Tháng 2 năm 2019</t>
  </si>
</sst>
</file>

<file path=xl/styles.xml><?xml version="1.0" encoding="utf-8"?>
<styleSheet xmlns="http://schemas.openxmlformats.org/spreadsheetml/2006/main">
  <numFmts count="7">
    <numFmt numFmtId="43" formatCode="_(* #,##0.00_);_(* \(#,##0.00\);_(* &quot;-&quot;??_);_(@_)"/>
    <numFmt numFmtId="164" formatCode="0.0"/>
    <numFmt numFmtId="165" formatCode="_-* #,##0\ _P_t_s_-;\-* #,##0\ _P_t_s_-;_-* &quot;-&quot;\ _P_t_s_-;_-@_-"/>
    <numFmt numFmtId="166" formatCode="_(* #,##0_);_(* \(#,##0\);_(* &quot;-&quot;??_);_(@_)"/>
    <numFmt numFmtId="167" formatCode="\ \ ########"/>
    <numFmt numFmtId="168" formatCode="_(* #,##0.0_);_(* \(#,##0.0\);_(* &quot;-&quot;??_);_(@_)"/>
    <numFmt numFmtId="169" formatCode="#,##0.0_);\(#,##0.0\)"/>
  </numFmts>
  <fonts count="24">
    <font>
      <sz val="10"/>
      <name val="Arial"/>
    </font>
    <font>
      <sz val="10"/>
      <name val="Arial"/>
    </font>
    <font>
      <sz val="8"/>
      <name val="Arial"/>
      <family val="2"/>
    </font>
    <font>
      <sz val="12"/>
      <name val=".VnTime"/>
      <family val="2"/>
    </font>
    <font>
      <sz val="13"/>
      <name val=".VnTime"/>
      <family val="2"/>
    </font>
    <font>
      <sz val="12"/>
      <name val="Times New Roman"/>
      <family val="1"/>
    </font>
    <font>
      <sz val="10"/>
      <name val=".VnTime"/>
      <family val="2"/>
    </font>
    <font>
      <sz val="10"/>
      <name val="MS Sans Serif"/>
      <family val="2"/>
    </font>
    <font>
      <b/>
      <i/>
      <sz val="12"/>
      <name val="Times New Roman"/>
      <family val="1"/>
    </font>
    <font>
      <sz val="11"/>
      <name val=".VnTime"/>
      <family val="2"/>
    </font>
    <font>
      <b/>
      <sz val="12"/>
      <name val="Times New Roman"/>
      <family val="1"/>
    </font>
    <font>
      <sz val="11"/>
      <name val="Times New Roman"/>
      <family val="1"/>
    </font>
    <font>
      <b/>
      <sz val="11"/>
      <name val="Times New Roman"/>
      <family val="1"/>
    </font>
    <font>
      <i/>
      <sz val="12"/>
      <name val="Times New Roman"/>
      <family val="1"/>
    </font>
    <font>
      <b/>
      <sz val="10"/>
      <color rgb="FF000000"/>
      <name val="Times New Roman"/>
      <family val="1"/>
    </font>
    <font>
      <sz val="10"/>
      <color rgb="FF000000"/>
      <name val="Times New Roman"/>
      <family val="1"/>
    </font>
    <font>
      <sz val="10"/>
      <name val="Times New Roman"/>
      <family val="1"/>
    </font>
    <font>
      <b/>
      <sz val="10"/>
      <name val="Times New Roman"/>
      <family val="1"/>
    </font>
    <font>
      <sz val="10"/>
      <name val="Calibri"/>
      <family val="2"/>
    </font>
    <font>
      <i/>
      <sz val="11"/>
      <name val="Times New Roman"/>
      <family val="1"/>
    </font>
    <font>
      <sz val="10"/>
      <name val="Arial"/>
      <family val="2"/>
    </font>
    <font>
      <sz val="14"/>
      <name val="Calibri"/>
      <family val="2"/>
    </font>
    <font>
      <b/>
      <sz val="11"/>
      <color rgb="FFFF0000"/>
      <name val="Times New Roman"/>
      <family val="1"/>
    </font>
    <font>
      <b/>
      <i/>
      <sz val="10"/>
      <name val="Times New Roman"/>
      <family val="1"/>
    </font>
  </fonts>
  <fills count="3">
    <fill>
      <patternFill patternType="none"/>
    </fill>
    <fill>
      <patternFill patternType="gray125"/>
    </fill>
    <fill>
      <patternFill patternType="solid">
        <fgColor indexed="24"/>
      </patternFill>
    </fill>
  </fills>
  <borders count="29">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bottom style="hair">
        <color rgb="FF000000"/>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style="thin">
        <color indexed="64"/>
      </left>
      <right/>
      <top/>
      <bottom style="hair">
        <color indexed="64"/>
      </bottom>
      <diagonal/>
    </border>
    <border>
      <left/>
      <right style="thin">
        <color indexed="64"/>
      </right>
      <top style="hair">
        <color indexed="64"/>
      </top>
      <bottom/>
      <diagonal/>
    </border>
    <border>
      <left style="thin">
        <color indexed="64"/>
      </left>
      <right style="thin">
        <color indexed="64"/>
      </right>
      <top/>
      <bottom style="hair">
        <color indexed="64"/>
      </bottom>
      <diagonal/>
    </border>
  </borders>
  <cellStyleXfs count="15">
    <xf numFmtId="0" fontId="0" fillId="0" borderId="0"/>
    <xf numFmtId="165" fontId="3" fillId="0" borderId="0" applyFont="0" applyFill="0" applyBorder="0" applyAlignment="0" applyProtection="0"/>
    <xf numFmtId="0" fontId="9" fillId="2" borderId="0" applyNumberFormat="0"/>
    <xf numFmtId="0" fontId="3" fillId="0" borderId="0"/>
    <xf numFmtId="0" fontId="3" fillId="0" borderId="0"/>
    <xf numFmtId="0" fontId="6" fillId="0" borderId="0"/>
    <xf numFmtId="0" fontId="3" fillId="0" borderId="0"/>
    <xf numFmtId="0" fontId="4" fillId="0" borderId="0"/>
    <xf numFmtId="0" fontId="1" fillId="0" borderId="0"/>
    <xf numFmtId="0" fontId="3" fillId="0" borderId="0"/>
    <xf numFmtId="0" fontId="7" fillId="0" borderId="0"/>
    <xf numFmtId="0" fontId="7" fillId="0" borderId="0"/>
    <xf numFmtId="9" fontId="1" fillId="0" borderId="0" applyFont="0" applyFill="0" applyBorder="0" applyAlignment="0" applyProtection="0"/>
    <xf numFmtId="43" fontId="1" fillId="0" borderId="0" applyFont="0" applyFill="0" applyBorder="0" applyAlignment="0" applyProtection="0"/>
    <xf numFmtId="0" fontId="20" fillId="0" borderId="0"/>
  </cellStyleXfs>
  <cellXfs count="287">
    <xf numFmtId="0" fontId="0" fillId="0" borderId="0" xfId="0"/>
    <xf numFmtId="0" fontId="5" fillId="0" borderId="0" xfId="3" applyFont="1" applyFill="1" applyBorder="1"/>
    <xf numFmtId="0" fontId="10" fillId="0" borderId="0" xfId="3" applyFont="1" applyFill="1" applyBorder="1" applyAlignment="1"/>
    <xf numFmtId="0" fontId="5" fillId="0" borderId="0" xfId="0" applyFont="1" applyFill="1"/>
    <xf numFmtId="0" fontId="10" fillId="0" borderId="0" xfId="0" applyFont="1" applyFill="1"/>
    <xf numFmtId="0" fontId="11" fillId="0" borderId="3" xfId="0" applyFont="1" applyFill="1" applyBorder="1" applyAlignment="1">
      <alignment horizontal="center" vertical="center" wrapText="1"/>
    </xf>
    <xf numFmtId="0" fontId="5" fillId="0" borderId="1" xfId="0" applyFont="1" applyFill="1" applyBorder="1"/>
    <xf numFmtId="0" fontId="10" fillId="0" borderId="0" xfId="0" applyNumberFormat="1" applyFont="1" applyFill="1" applyBorder="1" applyAlignment="1"/>
    <xf numFmtId="0" fontId="5" fillId="0" borderId="0" xfId="0" applyNumberFormat="1" applyFont="1" applyFill="1" applyBorder="1" applyAlignment="1"/>
    <xf numFmtId="0" fontId="5" fillId="0" borderId="0" xfId="0" applyFont="1" applyFill="1" applyBorder="1"/>
    <xf numFmtId="0" fontId="5" fillId="0" borderId="0" xfId="4" applyFont="1" applyFill="1"/>
    <xf numFmtId="0" fontId="5" fillId="0" borderId="1" xfId="4" applyFont="1" applyFill="1" applyBorder="1"/>
    <xf numFmtId="0" fontId="5" fillId="0" borderId="0" xfId="4" applyFont="1" applyFill="1" applyBorder="1"/>
    <xf numFmtId="0" fontId="5" fillId="0" borderId="0" xfId="8" applyFont="1" applyFill="1" applyBorder="1"/>
    <xf numFmtId="0" fontId="5" fillId="0" borderId="0" xfId="1" applyNumberFormat="1" applyFont="1" applyFill="1" applyBorder="1" applyAlignment="1">
      <alignment horizontal="right" indent="5"/>
    </xf>
    <xf numFmtId="164" fontId="5" fillId="0" borderId="0" xfId="4" applyNumberFormat="1" applyFont="1" applyFill="1" applyBorder="1" applyAlignment="1">
      <alignment horizontal="right" indent="5"/>
    </xf>
    <xf numFmtId="0" fontId="10" fillId="0" borderId="0" xfId="4" applyFont="1" applyFill="1" applyBorder="1"/>
    <xf numFmtId="0" fontId="5" fillId="0" borderId="1" xfId="0" applyNumberFormat="1" applyFont="1" applyFill="1" applyBorder="1" applyAlignment="1"/>
    <xf numFmtId="0" fontId="13" fillId="0" borderId="0" xfId="0" applyFont="1" applyFill="1" applyAlignment="1">
      <alignment horizontal="left" indent="1"/>
    </xf>
    <xf numFmtId="0" fontId="5" fillId="0" borderId="0" xfId="0" applyFont="1" applyFill="1" applyAlignment="1">
      <alignment horizontal="left" indent="1"/>
    </xf>
    <xf numFmtId="0" fontId="5" fillId="0" borderId="0" xfId="0" applyFont="1" applyFill="1" applyBorder="1" applyAlignment="1">
      <alignment vertical="center"/>
    </xf>
    <xf numFmtId="0" fontId="5" fillId="0" borderId="0" xfId="5" applyFont="1" applyFill="1" applyBorder="1"/>
    <xf numFmtId="0" fontId="5" fillId="0" borderId="2" xfId="5" applyFont="1" applyFill="1" applyBorder="1"/>
    <xf numFmtId="0" fontId="10" fillId="0" borderId="0" xfId="5" applyNumberFormat="1" applyFont="1" applyFill="1" applyBorder="1" applyAlignment="1">
      <alignment horizontal="left"/>
    </xf>
    <xf numFmtId="2" fontId="10" fillId="0" borderId="0" xfId="9" applyNumberFormat="1" applyFont="1" applyFill="1" applyBorder="1" applyAlignment="1">
      <alignment horizontal="right"/>
    </xf>
    <xf numFmtId="2" fontId="10" fillId="0" borderId="0" xfId="9" applyNumberFormat="1" applyFont="1" applyFill="1" applyBorder="1" applyAlignment="1">
      <alignment horizontal="right" indent="3"/>
    </xf>
    <xf numFmtId="164" fontId="10" fillId="0" borderId="0" xfId="5" applyNumberFormat="1" applyFont="1" applyFill="1" applyBorder="1" applyAlignment="1">
      <alignment horizontal="center"/>
    </xf>
    <xf numFmtId="0" fontId="5" fillId="0" borderId="0" xfId="6" applyFont="1" applyFill="1" applyBorder="1" applyAlignment="1">
      <alignment vertical="center"/>
    </xf>
    <xf numFmtId="0" fontId="5" fillId="0" borderId="0" xfId="6" applyFont="1" applyFill="1"/>
    <xf numFmtId="164" fontId="8" fillId="0" borderId="0" xfId="11" applyNumberFormat="1" applyFont="1" applyFill="1" applyBorder="1" applyAlignment="1">
      <alignment horizontal="center"/>
    </xf>
    <xf numFmtId="164" fontId="5" fillId="0" borderId="0" xfId="6" applyNumberFormat="1" applyFont="1" applyFill="1" applyAlignment="1">
      <alignment horizontal="right" indent="2"/>
    </xf>
    <xf numFmtId="0" fontId="5" fillId="0" borderId="0" xfId="6" applyFont="1" applyFill="1" applyAlignment="1"/>
    <xf numFmtId="164" fontId="5" fillId="0" borderId="0" xfId="0" applyNumberFormat="1" applyFont="1" applyFill="1" applyBorder="1" applyAlignment="1">
      <alignment horizontal="right" indent="1"/>
    </xf>
    <xf numFmtId="164" fontId="5" fillId="0" borderId="0" xfId="0" applyNumberFormat="1" applyFont="1" applyFill="1" applyBorder="1" applyAlignment="1">
      <alignment horizontal="right" indent="2"/>
    </xf>
    <xf numFmtId="164" fontId="8" fillId="0" borderId="0" xfId="11" applyNumberFormat="1" applyFont="1" applyFill="1" applyBorder="1" applyAlignment="1">
      <alignment horizontal="right" vertical="center" indent="2"/>
    </xf>
    <xf numFmtId="164" fontId="10" fillId="0" borderId="0" xfId="0" applyNumberFormat="1" applyFont="1" applyFill="1" applyBorder="1" applyAlignment="1">
      <alignment horizontal="right" indent="1"/>
    </xf>
    <xf numFmtId="164" fontId="10" fillId="0" borderId="0" xfId="0" applyNumberFormat="1" applyFont="1" applyFill="1" applyBorder="1" applyAlignment="1">
      <alignment horizontal="right" indent="2"/>
    </xf>
    <xf numFmtId="0" fontId="5" fillId="0" borderId="0" xfId="2" applyNumberFormat="1" applyFont="1" applyFill="1" applyBorder="1" applyAlignment="1"/>
    <xf numFmtId="0" fontId="5" fillId="0" borderId="1" xfId="3" applyFont="1" applyFill="1" applyBorder="1"/>
    <xf numFmtId="0" fontId="8" fillId="0" borderId="0" xfId="3" applyFont="1" applyFill="1" applyBorder="1" applyAlignment="1">
      <alignment horizontal="right"/>
    </xf>
    <xf numFmtId="167" fontId="10" fillId="0" borderId="0" xfId="7" applyNumberFormat="1" applyFont="1" applyFill="1" applyBorder="1" applyAlignment="1"/>
    <xf numFmtId="167" fontId="5" fillId="0" borderId="0" xfId="7" applyNumberFormat="1" applyFont="1" applyFill="1" applyBorder="1" applyAlignment="1"/>
    <xf numFmtId="0" fontId="10" fillId="0" borderId="8" xfId="0" applyFont="1" applyFill="1" applyBorder="1"/>
    <xf numFmtId="0" fontId="5" fillId="0" borderId="9" xfId="3" applyFont="1" applyFill="1" applyBorder="1"/>
    <xf numFmtId="0" fontId="10" fillId="0" borderId="10" xfId="0" applyFont="1" applyFill="1" applyBorder="1"/>
    <xf numFmtId="0" fontId="10" fillId="0" borderId="11" xfId="0" applyFont="1" applyFill="1" applyBorder="1"/>
    <xf numFmtId="0" fontId="5" fillId="0" borderId="11" xfId="0" applyFont="1" applyFill="1" applyBorder="1" applyAlignment="1">
      <alignment horizontal="left" indent="1"/>
    </xf>
    <xf numFmtId="0" fontId="5" fillId="0" borderId="10" xfId="0" applyFont="1" applyFill="1" applyBorder="1"/>
    <xf numFmtId="0" fontId="5" fillId="0" borderId="11" xfId="0" applyFont="1" applyFill="1" applyBorder="1"/>
    <xf numFmtId="167" fontId="10" fillId="0" borderId="10" xfId="7" applyNumberFormat="1" applyFont="1" applyFill="1" applyBorder="1" applyAlignment="1"/>
    <xf numFmtId="49" fontId="13" fillId="0" borderId="11" xfId="7" applyNumberFormat="1" applyFont="1" applyFill="1" applyBorder="1" applyAlignment="1"/>
    <xf numFmtId="167" fontId="10" fillId="0" borderId="12" xfId="7" applyNumberFormat="1" applyFont="1" applyFill="1" applyBorder="1" applyAlignment="1"/>
    <xf numFmtId="167" fontId="10" fillId="0" borderId="13" xfId="7" applyNumberFormat="1" applyFont="1" applyFill="1" applyBorder="1" applyAlignment="1"/>
    <xf numFmtId="0" fontId="5" fillId="0" borderId="15" xfId="0" applyFont="1" applyFill="1" applyBorder="1"/>
    <xf numFmtId="0" fontId="5" fillId="0" borderId="16" xfId="0" applyFont="1" applyFill="1" applyBorder="1"/>
    <xf numFmtId="0" fontId="5" fillId="0" borderId="17" xfId="0" applyFont="1" applyFill="1" applyBorder="1"/>
    <xf numFmtId="0" fontId="5" fillId="0" borderId="18" xfId="0" applyFont="1" applyFill="1" applyBorder="1"/>
    <xf numFmtId="0" fontId="11" fillId="0" borderId="4" xfId="0" applyFont="1" applyFill="1" applyBorder="1" applyAlignment="1">
      <alignment horizontal="center" vertical="center" wrapText="1"/>
    </xf>
    <xf numFmtId="0" fontId="5" fillId="0" borderId="11" xfId="0" applyFont="1" applyFill="1" applyBorder="1" applyAlignment="1">
      <alignment horizontal="left" indent="2"/>
    </xf>
    <xf numFmtId="0" fontId="5" fillId="0" borderId="12" xfId="0" applyFont="1" applyFill="1" applyBorder="1"/>
    <xf numFmtId="0" fontId="5" fillId="0" borderId="14" xfId="0" applyFont="1" applyFill="1" applyBorder="1"/>
    <xf numFmtId="0" fontId="5" fillId="0" borderId="15" xfId="0" applyNumberFormat="1" applyFont="1" applyFill="1" applyBorder="1" applyAlignment="1"/>
    <xf numFmtId="0" fontId="5" fillId="0" borderId="17" xfId="6" applyFont="1" applyFill="1" applyBorder="1"/>
    <xf numFmtId="0" fontId="5" fillId="0" borderId="18" xfId="6" applyFont="1" applyFill="1" applyBorder="1"/>
    <xf numFmtId="0" fontId="5" fillId="0" borderId="3" xfId="0" applyFont="1" applyFill="1" applyBorder="1"/>
    <xf numFmtId="0" fontId="5" fillId="0" borderId="5" xfId="5" applyFont="1" applyFill="1" applyBorder="1"/>
    <xf numFmtId="0" fontId="5" fillId="0" borderId="6" xfId="5" applyFont="1" applyFill="1" applyBorder="1"/>
    <xf numFmtId="0" fontId="5" fillId="0" borderId="20" xfId="5" applyFont="1" applyFill="1" applyBorder="1"/>
    <xf numFmtId="0" fontId="5" fillId="0" borderId="19" xfId="5" applyFont="1" applyFill="1" applyBorder="1"/>
    <xf numFmtId="0" fontId="12" fillId="0" borderId="14" xfId="5" applyNumberFormat="1" applyFont="1" applyFill="1" applyBorder="1" applyAlignment="1">
      <alignment horizontal="left"/>
    </xf>
    <xf numFmtId="0" fontId="5" fillId="0" borderId="14" xfId="5" applyFont="1" applyFill="1" applyBorder="1"/>
    <xf numFmtId="0" fontId="5" fillId="0" borderId="15" xfId="5" applyFont="1" applyFill="1" applyBorder="1" applyAlignment="1"/>
    <xf numFmtId="0" fontId="10" fillId="0" borderId="15" xfId="5" applyFont="1" applyFill="1" applyBorder="1" applyAlignment="1">
      <alignment horizontal="left"/>
    </xf>
    <xf numFmtId="164" fontId="10" fillId="0" borderId="15" xfId="5" applyNumberFormat="1" applyFont="1" applyFill="1" applyBorder="1" applyAlignment="1">
      <alignment horizontal="center"/>
    </xf>
    <xf numFmtId="0" fontId="10" fillId="0" borderId="16" xfId="5" applyFont="1" applyFill="1" applyBorder="1" applyAlignment="1">
      <alignment horizontal="left"/>
    </xf>
    <xf numFmtId="164" fontId="10" fillId="0" borderId="16" xfId="5" applyNumberFormat="1" applyFont="1" applyFill="1" applyBorder="1" applyAlignment="1">
      <alignment horizontal="center"/>
    </xf>
    <xf numFmtId="0" fontId="5" fillId="0" borderId="11" xfId="5" applyNumberFormat="1" applyFont="1" applyFill="1" applyBorder="1" applyAlignment="1"/>
    <xf numFmtId="0" fontId="5" fillId="0" borderId="13" xfId="0" applyFont="1" applyFill="1" applyBorder="1"/>
    <xf numFmtId="0" fontId="10" fillId="0" borderId="14" xfId="0" applyNumberFormat="1" applyFont="1" applyFill="1" applyBorder="1" applyAlignment="1"/>
    <xf numFmtId="166" fontId="5" fillId="0" borderId="14" xfId="13" applyNumberFormat="1" applyFont="1" applyFill="1" applyBorder="1" applyAlignment="1">
      <alignment horizontal="right"/>
    </xf>
    <xf numFmtId="166" fontId="5" fillId="0" borderId="15" xfId="13" applyNumberFormat="1" applyFont="1" applyFill="1" applyBorder="1" applyAlignment="1">
      <alignment horizontal="right"/>
    </xf>
    <xf numFmtId="166" fontId="5" fillId="0" borderId="16" xfId="13" applyNumberFormat="1" applyFont="1" applyFill="1" applyBorder="1" applyAlignment="1">
      <alignment horizontal="right"/>
    </xf>
    <xf numFmtId="43" fontId="5" fillId="0" borderId="14" xfId="13" applyNumberFormat="1" applyFont="1" applyFill="1" applyBorder="1" applyAlignment="1">
      <alignment horizontal="right"/>
    </xf>
    <xf numFmtId="43" fontId="5" fillId="0" borderId="15" xfId="13" applyNumberFormat="1" applyFont="1" applyFill="1" applyBorder="1" applyAlignment="1">
      <alignment horizontal="right" indent="3"/>
    </xf>
    <xf numFmtId="43" fontId="5" fillId="0" borderId="16" xfId="13" applyNumberFormat="1" applyFont="1" applyFill="1" applyBorder="1" applyAlignment="1">
      <alignment horizontal="right"/>
    </xf>
    <xf numFmtId="166" fontId="10" fillId="0" borderId="15" xfId="13" applyNumberFormat="1" applyFont="1" applyFill="1" applyBorder="1" applyAlignment="1">
      <alignment horizontal="right"/>
    </xf>
    <xf numFmtId="167" fontId="5" fillId="0" borderId="10" xfId="7" applyNumberFormat="1" applyFont="1" applyFill="1" applyBorder="1" applyAlignment="1"/>
    <xf numFmtId="0" fontId="13" fillId="0" borderId="11" xfId="0" applyFont="1" applyFill="1" applyBorder="1"/>
    <xf numFmtId="43" fontId="13" fillId="0" borderId="15" xfId="13" applyNumberFormat="1" applyFont="1" applyFill="1" applyBorder="1" applyAlignment="1">
      <alignment horizontal="right" indent="3"/>
    </xf>
    <xf numFmtId="0" fontId="10" fillId="0" borderId="5" xfId="3" applyFont="1" applyFill="1" applyBorder="1"/>
    <xf numFmtId="0" fontId="10" fillId="0" borderId="6" xfId="3" applyFont="1" applyFill="1" applyBorder="1"/>
    <xf numFmtId="0" fontId="10" fillId="0" borderId="5" xfId="3" applyFont="1" applyFill="1" applyBorder="1" applyAlignment="1">
      <alignment horizontal="center" vertical="center" wrapText="1"/>
    </xf>
    <xf numFmtId="0" fontId="10" fillId="0" borderId="4" xfId="3" applyFont="1" applyFill="1" applyBorder="1" applyAlignment="1">
      <alignment horizontal="center" vertical="center" wrapText="1"/>
    </xf>
    <xf numFmtId="49" fontId="14" fillId="0" borderId="22" xfId="0" applyNumberFormat="1" applyFont="1" applyBorder="1" applyAlignment="1">
      <alignment horizontal="center" vertical="center" wrapText="1"/>
    </xf>
    <xf numFmtId="49" fontId="14" fillId="0" borderId="23" xfId="0" applyNumberFormat="1" applyFont="1" applyBorder="1" applyAlignment="1">
      <alignment horizontal="center" vertical="center" wrapText="1"/>
    </xf>
    <xf numFmtId="0" fontId="17" fillId="0" borderId="8" xfId="0" applyNumberFormat="1" applyFont="1" applyFill="1" applyBorder="1" applyAlignment="1"/>
    <xf numFmtId="49" fontId="14" fillId="0" borderId="23" xfId="0" applyNumberFormat="1" applyFont="1" applyBorder="1" applyAlignment="1">
      <alignment horizontal="left" wrapText="1"/>
    </xf>
    <xf numFmtId="49" fontId="14" fillId="0" borderId="22" xfId="0" applyNumberFormat="1" applyFont="1" applyBorder="1" applyAlignment="1">
      <alignment horizontal="left" wrapText="1"/>
    </xf>
    <xf numFmtId="0" fontId="16" fillId="0" borderId="15" xfId="0" applyFont="1" applyFill="1" applyBorder="1"/>
    <xf numFmtId="2" fontId="16" fillId="0" borderId="15" xfId="0" applyNumberFormat="1" applyFont="1" applyFill="1" applyBorder="1"/>
    <xf numFmtId="49" fontId="15" fillId="0" borderId="22" xfId="0" applyNumberFormat="1" applyFont="1" applyBorder="1" applyAlignment="1">
      <alignment horizontal="left" wrapText="1" indent="1"/>
    </xf>
    <xf numFmtId="0" fontId="16" fillId="0" borderId="17" xfId="0" applyFont="1" applyFill="1" applyBorder="1"/>
    <xf numFmtId="9" fontId="16" fillId="0" borderId="1" xfId="12" applyFont="1" applyFill="1" applyBorder="1" applyAlignment="1">
      <alignment horizontal="right"/>
    </xf>
    <xf numFmtId="0" fontId="17" fillId="0" borderId="4" xfId="0" applyFont="1" applyFill="1" applyBorder="1" applyAlignment="1">
      <alignment vertical="center"/>
    </xf>
    <xf numFmtId="0" fontId="17" fillId="0" borderId="4" xfId="0" applyFont="1" applyFill="1" applyBorder="1" applyAlignment="1">
      <alignment horizontal="center" vertical="center" wrapText="1"/>
    </xf>
    <xf numFmtId="0" fontId="17" fillId="0" borderId="3" xfId="0" applyFont="1" applyFill="1" applyBorder="1" applyAlignment="1">
      <alignment horizontal="center" vertical="center" wrapText="1"/>
    </xf>
    <xf numFmtId="2" fontId="17" fillId="0" borderId="14" xfId="0" applyNumberFormat="1" applyFont="1" applyFill="1" applyBorder="1"/>
    <xf numFmtId="2" fontId="17" fillId="0" borderId="15" xfId="0" applyNumberFormat="1" applyFont="1" applyFill="1" applyBorder="1"/>
    <xf numFmtId="0" fontId="5" fillId="0" borderId="0" xfId="0" applyFont="1" applyFill="1" applyAlignment="1">
      <alignment horizontal="center"/>
    </xf>
    <xf numFmtId="0" fontId="5" fillId="0" borderId="1" xfId="0" applyFont="1" applyFill="1" applyBorder="1" applyAlignment="1">
      <alignment horizontal="center"/>
    </xf>
    <xf numFmtId="0" fontId="16" fillId="0" borderId="15" xfId="0" applyFont="1" applyFill="1" applyBorder="1" applyAlignment="1">
      <alignment horizontal="center"/>
    </xf>
    <xf numFmtId="0" fontId="5" fillId="0" borderId="16" xfId="0" applyFont="1" applyFill="1" applyBorder="1" applyAlignment="1">
      <alignment horizontal="center"/>
    </xf>
    <xf numFmtId="0" fontId="16" fillId="0" borderId="15" xfId="0" applyFont="1" applyFill="1" applyBorder="1" applyAlignment="1">
      <alignment horizontal="left" vertical="center" wrapText="1"/>
    </xf>
    <xf numFmtId="43" fontId="16" fillId="0" borderId="15" xfId="13" applyFont="1" applyFill="1" applyBorder="1"/>
    <xf numFmtId="0" fontId="16" fillId="0" borderId="15" xfId="0" applyFont="1" applyFill="1" applyBorder="1" applyAlignment="1">
      <alignment horizontal="center" vertical="center"/>
    </xf>
    <xf numFmtId="43" fontId="16" fillId="0" borderId="15" xfId="13" applyFont="1" applyFill="1" applyBorder="1" applyAlignment="1">
      <alignment vertical="center"/>
    </xf>
    <xf numFmtId="0" fontId="17" fillId="0" borderId="4" xfId="0" applyFont="1" applyFill="1" applyBorder="1"/>
    <xf numFmtId="0" fontId="12" fillId="0" borderId="0" xfId="0" applyFont="1" applyFill="1"/>
    <xf numFmtId="0" fontId="11" fillId="0" borderId="15" xfId="0" applyFont="1" applyFill="1" applyBorder="1"/>
    <xf numFmtId="0" fontId="11" fillId="0" borderId="0" xfId="0" applyFont="1" applyFill="1"/>
    <xf numFmtId="0" fontId="12" fillId="0" borderId="15" xfId="0" applyFont="1" applyFill="1" applyBorder="1"/>
    <xf numFmtId="0" fontId="11" fillId="0" borderId="10" xfId="0" applyFont="1" applyFill="1" applyBorder="1"/>
    <xf numFmtId="0" fontId="11" fillId="0" borderId="16" xfId="0" applyFont="1" applyFill="1" applyBorder="1"/>
    <xf numFmtId="43" fontId="12" fillId="0" borderId="14" xfId="13" applyFont="1" applyFill="1" applyBorder="1" applyAlignment="1"/>
    <xf numFmtId="43" fontId="11" fillId="0" borderId="15" xfId="13" applyFont="1" applyFill="1" applyBorder="1" applyAlignment="1"/>
    <xf numFmtId="43" fontId="12" fillId="0" borderId="15" xfId="13" applyFont="1" applyFill="1" applyBorder="1" applyAlignment="1"/>
    <xf numFmtId="43" fontId="11" fillId="0" borderId="15" xfId="13" applyNumberFormat="1" applyFont="1" applyFill="1" applyBorder="1" applyAlignment="1"/>
    <xf numFmtId="43" fontId="12" fillId="0" borderId="15" xfId="13" applyNumberFormat="1" applyFont="1" applyFill="1" applyBorder="1" applyAlignment="1"/>
    <xf numFmtId="0" fontId="11" fillId="0" borderId="17" xfId="0" applyNumberFormat="1" applyFont="1" applyFill="1" applyBorder="1" applyAlignment="1"/>
    <xf numFmtId="0" fontId="11" fillId="0" borderId="3" xfId="0" applyFont="1" applyFill="1" applyBorder="1"/>
    <xf numFmtId="0" fontId="12" fillId="0" borderId="8" xfId="0" applyFont="1" applyFill="1" applyBorder="1"/>
    <xf numFmtId="0" fontId="11" fillId="0" borderId="9" xfId="0" applyFont="1" applyFill="1" applyBorder="1"/>
    <xf numFmtId="0" fontId="12" fillId="0" borderId="10" xfId="0" applyFont="1" applyFill="1" applyBorder="1"/>
    <xf numFmtId="0" fontId="11" fillId="0" borderId="11" xfId="0" applyFont="1" applyFill="1" applyBorder="1"/>
    <xf numFmtId="0" fontId="11" fillId="0" borderId="11" xfId="0" applyFont="1" applyFill="1" applyBorder="1" applyAlignment="1"/>
    <xf numFmtId="0" fontId="11" fillId="0" borderId="10" xfId="0" applyFont="1" applyFill="1" applyBorder="1" applyAlignment="1">
      <alignment horizontal="left" indent="1"/>
    </xf>
    <xf numFmtId="0" fontId="19" fillId="0" borderId="12" xfId="0" applyFont="1" applyFill="1" applyBorder="1" applyAlignment="1">
      <alignment horizontal="left" indent="1"/>
    </xf>
    <xf numFmtId="0" fontId="11" fillId="0" borderId="13" xfId="0" applyFont="1" applyFill="1" applyBorder="1"/>
    <xf numFmtId="37" fontId="11" fillId="0" borderId="16" xfId="13" applyNumberFormat="1" applyFont="1" applyFill="1" applyBorder="1"/>
    <xf numFmtId="169" fontId="11" fillId="0" borderId="15" xfId="13" applyNumberFormat="1" applyFont="1" applyFill="1" applyBorder="1"/>
    <xf numFmtId="0" fontId="11" fillId="0" borderId="11" xfId="0" applyFont="1" applyFill="1" applyBorder="1" applyAlignment="1">
      <alignment horizontal="left"/>
    </xf>
    <xf numFmtId="0" fontId="11" fillId="0" borderId="11" xfId="0" applyFont="1" applyFill="1" applyBorder="1" applyAlignment="1">
      <alignment horizontal="left" vertical="center" wrapText="1"/>
    </xf>
    <xf numFmtId="2" fontId="11" fillId="0" borderId="15" xfId="0" applyNumberFormat="1" applyFont="1" applyFill="1" applyBorder="1"/>
    <xf numFmtId="0" fontId="12" fillId="0" borderId="14" xfId="0" applyFont="1" applyFill="1" applyBorder="1"/>
    <xf numFmtId="0" fontId="11" fillId="0" borderId="0" xfId="0" applyFont="1" applyFill="1" applyBorder="1"/>
    <xf numFmtId="168" fontId="11" fillId="0" borderId="15" xfId="13" applyNumberFormat="1" applyFont="1" applyFill="1" applyBorder="1"/>
    <xf numFmtId="0" fontId="11" fillId="0" borderId="15" xfId="0" applyFont="1" applyFill="1" applyBorder="1" applyAlignment="1">
      <alignment horizontal="left" indent="1"/>
    </xf>
    <xf numFmtId="0" fontId="11" fillId="0" borderId="24" xfId="0" applyFont="1" applyFill="1" applyBorder="1" applyAlignment="1">
      <alignment horizontal="left" indent="1"/>
    </xf>
    <xf numFmtId="168" fontId="11" fillId="0" borderId="24" xfId="13" applyNumberFormat="1" applyFont="1" applyFill="1" applyBorder="1"/>
    <xf numFmtId="168" fontId="11" fillId="0" borderId="16" xfId="13" applyNumberFormat="1" applyFont="1" applyFill="1" applyBorder="1"/>
    <xf numFmtId="43" fontId="12" fillId="0" borderId="14" xfId="13" applyNumberFormat="1" applyFont="1" applyFill="1" applyBorder="1"/>
    <xf numFmtId="43" fontId="11" fillId="0" borderId="15" xfId="13" applyNumberFormat="1" applyFont="1" applyFill="1" applyBorder="1"/>
    <xf numFmtId="0" fontId="11" fillId="0" borderId="11" xfId="0" applyNumberFormat="1" applyFont="1" applyFill="1" applyBorder="1" applyAlignment="1"/>
    <xf numFmtId="43" fontId="11" fillId="0" borderId="0" xfId="13" applyNumberFormat="1" applyFont="1" applyFill="1"/>
    <xf numFmtId="0" fontId="11" fillId="0" borderId="13" xfId="0" applyFont="1" applyFill="1" applyBorder="1" applyAlignment="1">
      <alignment horizontal="left"/>
    </xf>
    <xf numFmtId="0" fontId="11" fillId="0" borderId="10" xfId="0" applyFont="1" applyFill="1" applyBorder="1" applyAlignment="1">
      <alignment horizontal="left"/>
    </xf>
    <xf numFmtId="0" fontId="11" fillId="0" borderId="10" xfId="0" applyNumberFormat="1" applyFont="1" applyFill="1" applyBorder="1" applyAlignment="1"/>
    <xf numFmtId="0" fontId="11" fillId="0" borderId="12" xfId="0" applyFont="1" applyFill="1" applyBorder="1"/>
    <xf numFmtId="2" fontId="12" fillId="0" borderId="14" xfId="0" applyNumberFormat="1" applyFont="1" applyFill="1" applyBorder="1"/>
    <xf numFmtId="43" fontId="12" fillId="0" borderId="0" xfId="0" applyNumberFormat="1" applyFont="1" applyFill="1"/>
    <xf numFmtId="43" fontId="12" fillId="0" borderId="14" xfId="13" applyFont="1" applyFill="1" applyBorder="1" applyAlignment="1">
      <alignment horizontal="center"/>
    </xf>
    <xf numFmtId="43" fontId="12" fillId="0" borderId="14" xfId="13" applyFont="1" applyFill="1" applyBorder="1" applyAlignment="1">
      <alignment horizontal="left"/>
    </xf>
    <xf numFmtId="0" fontId="11" fillId="0" borderId="10" xfId="11" applyFont="1" applyFill="1" applyBorder="1" applyAlignment="1">
      <alignment horizontal="left"/>
    </xf>
    <xf numFmtId="43" fontId="11" fillId="0" borderId="15" xfId="13" applyFont="1" applyFill="1" applyBorder="1" applyAlignment="1">
      <alignment horizontal="right" indent="1"/>
    </xf>
    <xf numFmtId="0" fontId="11" fillId="0" borderId="10" xfId="11" applyFont="1" applyFill="1" applyBorder="1" applyAlignment="1"/>
    <xf numFmtId="43" fontId="11" fillId="0" borderId="15" xfId="13" applyFont="1" applyFill="1" applyBorder="1" applyAlignment="1">
      <alignment horizontal="right" indent="2"/>
    </xf>
    <xf numFmtId="43" fontId="12" fillId="0" borderId="15" xfId="13" applyFont="1" applyFill="1" applyBorder="1"/>
    <xf numFmtId="43" fontId="11" fillId="0" borderId="15" xfId="13" applyFont="1" applyFill="1" applyBorder="1"/>
    <xf numFmtId="43" fontId="11" fillId="0" borderId="0" xfId="13" applyFont="1" applyFill="1"/>
    <xf numFmtId="0" fontId="11" fillId="0" borderId="13" xfId="0" applyNumberFormat="1" applyFont="1" applyFill="1" applyBorder="1" applyAlignment="1"/>
    <xf numFmtId="43" fontId="11" fillId="0" borderId="16" xfId="13" applyFont="1" applyFill="1" applyBorder="1" applyAlignment="1"/>
    <xf numFmtId="43" fontId="12" fillId="0" borderId="14" xfId="13" applyFont="1" applyFill="1" applyBorder="1" applyAlignment="1">
      <alignment wrapText="1"/>
    </xf>
    <xf numFmtId="43" fontId="12" fillId="0" borderId="14" xfId="13" applyNumberFormat="1" applyFont="1" applyFill="1" applyBorder="1" applyAlignment="1">
      <alignment wrapText="1"/>
    </xf>
    <xf numFmtId="0" fontId="11" fillId="0" borderId="10" xfId="6" applyFont="1" applyFill="1" applyBorder="1" applyAlignment="1"/>
    <xf numFmtId="0" fontId="11" fillId="0" borderId="12" xfId="6" applyFont="1" applyFill="1" applyBorder="1" applyAlignment="1"/>
    <xf numFmtId="164" fontId="11" fillId="0" borderId="16" xfId="0" applyNumberFormat="1" applyFont="1" applyFill="1" applyBorder="1" applyAlignment="1">
      <alignment horizontal="right"/>
    </xf>
    <xf numFmtId="0" fontId="11" fillId="0" borderId="16" xfId="0" applyFont="1" applyFill="1" applyBorder="1" applyAlignment="1">
      <alignment horizontal="right"/>
    </xf>
    <xf numFmtId="0" fontId="11" fillId="0" borderId="0" xfId="6" applyFont="1" applyFill="1" applyAlignment="1"/>
    <xf numFmtId="0" fontId="11" fillId="0" borderId="0" xfId="0" applyNumberFormat="1" applyFont="1" applyFill="1" applyBorder="1" applyAlignment="1"/>
    <xf numFmtId="2" fontId="5" fillId="0" borderId="15" xfId="0" applyNumberFormat="1" applyFont="1" applyFill="1" applyBorder="1"/>
    <xf numFmtId="2" fontId="12" fillId="0" borderId="14" xfId="9" applyNumberFormat="1" applyFont="1" applyFill="1" applyBorder="1" applyAlignment="1"/>
    <xf numFmtId="2" fontId="11" fillId="0" borderId="15" xfId="9" applyNumberFormat="1" applyFont="1" applyFill="1" applyBorder="1" applyAlignment="1"/>
    <xf numFmtId="2" fontId="12" fillId="0" borderId="16" xfId="9" applyNumberFormat="1" applyFont="1" applyFill="1" applyBorder="1" applyAlignment="1"/>
    <xf numFmtId="0" fontId="5" fillId="0" borderId="0" xfId="5" applyNumberFormat="1" applyFont="1" applyFill="1" applyBorder="1" applyAlignment="1">
      <alignment horizontal="center" vertical="center" wrapText="1"/>
    </xf>
    <xf numFmtId="0" fontId="5" fillId="0" borderId="4" xfId="5" applyNumberFormat="1" applyFont="1" applyFill="1" applyBorder="1" applyAlignment="1">
      <alignment horizontal="center" vertical="center" wrapText="1"/>
    </xf>
    <xf numFmtId="0" fontId="5" fillId="0" borderId="10" xfId="5" applyFont="1" applyFill="1" applyBorder="1"/>
    <xf numFmtId="0" fontId="13" fillId="0" borderId="11" xfId="5" applyNumberFormat="1" applyFont="1" applyFill="1" applyBorder="1" applyAlignment="1"/>
    <xf numFmtId="0" fontId="13" fillId="0" borderId="25" xfId="5" applyNumberFormat="1" applyFont="1" applyFill="1" applyBorder="1" applyAlignment="1"/>
    <xf numFmtId="0" fontId="5" fillId="0" borderId="25" xfId="5" applyFont="1" applyFill="1" applyBorder="1" applyAlignment="1"/>
    <xf numFmtId="2" fontId="12" fillId="0" borderId="15" xfId="9" applyNumberFormat="1" applyFont="1" applyFill="1" applyBorder="1" applyAlignment="1"/>
    <xf numFmtId="169" fontId="12" fillId="0" borderId="14" xfId="13" applyNumberFormat="1" applyFont="1" applyFill="1" applyBorder="1"/>
    <xf numFmtId="49" fontId="15" fillId="0" borderId="22" xfId="0" applyNumberFormat="1" applyFont="1" applyBorder="1" applyAlignment="1">
      <alignment horizontal="center" vertical="center" wrapText="1"/>
    </xf>
    <xf numFmtId="168" fontId="12" fillId="0" borderId="14" xfId="13" applyNumberFormat="1" applyFont="1" applyFill="1" applyBorder="1"/>
    <xf numFmtId="0" fontId="12" fillId="0" borderId="0" xfId="0" applyFont="1" applyFill="1" applyBorder="1"/>
    <xf numFmtId="166" fontId="5" fillId="0" borderId="0" xfId="13" applyNumberFormat="1" applyFont="1" applyFill="1" applyBorder="1"/>
    <xf numFmtId="43" fontId="5" fillId="0" borderId="0" xfId="0" applyNumberFormat="1" applyFont="1" applyFill="1" applyBorder="1"/>
    <xf numFmtId="2" fontId="11" fillId="0" borderId="24" xfId="0" applyNumberFormat="1" applyFont="1" applyFill="1" applyBorder="1"/>
    <xf numFmtId="2" fontId="11" fillId="0" borderId="16" xfId="0" applyNumberFormat="1" applyFont="1" applyFill="1" applyBorder="1"/>
    <xf numFmtId="0" fontId="10" fillId="0" borderId="26" xfId="0" applyFont="1" applyFill="1" applyBorder="1"/>
    <xf numFmtId="2" fontId="11" fillId="0" borderId="0" xfId="0" applyNumberFormat="1" applyFont="1" applyFill="1"/>
    <xf numFmtId="0" fontId="5" fillId="0" borderId="27" xfId="0" applyFont="1" applyFill="1" applyBorder="1"/>
    <xf numFmtId="2" fontId="12" fillId="0" borderId="0" xfId="0" applyNumberFormat="1" applyFont="1" applyFill="1"/>
    <xf numFmtId="168" fontId="12" fillId="0" borderId="0" xfId="0" applyNumberFormat="1" applyFont="1" applyFill="1"/>
    <xf numFmtId="3" fontId="5" fillId="0" borderId="0" xfId="0" applyNumberFormat="1" applyFont="1" applyFill="1" applyBorder="1"/>
    <xf numFmtId="0" fontId="10" fillId="0" borderId="10" xfId="3" applyFont="1" applyFill="1" applyBorder="1" applyAlignment="1">
      <alignment horizontal="left" vertical="center" wrapText="1"/>
    </xf>
    <xf numFmtId="168" fontId="5" fillId="0" borderId="15" xfId="13" applyNumberFormat="1" applyFont="1" applyFill="1" applyBorder="1" applyAlignment="1">
      <alignment horizontal="right"/>
    </xf>
    <xf numFmtId="4" fontId="21" fillId="0" borderId="0" xfId="0" applyNumberFormat="1" applyFont="1"/>
    <xf numFmtId="43" fontId="12" fillId="0" borderId="0" xfId="13" applyFont="1" applyFill="1"/>
    <xf numFmtId="43" fontId="16" fillId="0" borderId="15" xfId="13" applyFont="1" applyFill="1" applyBorder="1" applyAlignment="1">
      <alignment horizontal="right" vertical="center"/>
    </xf>
    <xf numFmtId="0" fontId="5" fillId="0" borderId="28" xfId="0" applyFont="1" applyFill="1" applyBorder="1"/>
    <xf numFmtId="43" fontId="22" fillId="0" borderId="0" xfId="13" applyFont="1" applyFill="1"/>
    <xf numFmtId="2" fontId="5" fillId="0" borderId="0" xfId="0" applyNumberFormat="1" applyFont="1" applyFill="1"/>
    <xf numFmtId="43" fontId="5" fillId="0" borderId="0" xfId="13" applyFont="1" applyFill="1"/>
    <xf numFmtId="0" fontId="11" fillId="0" borderId="16" xfId="0" applyFont="1" applyFill="1" applyBorder="1" applyAlignment="1">
      <alignment horizontal="left" wrapText="1" indent="1"/>
    </xf>
    <xf numFmtId="0" fontId="16" fillId="0" borderId="17" xfId="4" applyFont="1" applyFill="1" applyBorder="1"/>
    <xf numFmtId="0" fontId="16" fillId="0" borderId="18" xfId="4" applyFont="1" applyFill="1" applyBorder="1" applyAlignment="1">
      <alignment vertical="center"/>
    </xf>
    <xf numFmtId="0" fontId="16" fillId="0" borderId="3" xfId="4"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0" xfId="0" applyFont="1" applyFill="1"/>
    <xf numFmtId="0" fontId="17" fillId="0" borderId="8" xfId="4" applyNumberFormat="1" applyFont="1" applyFill="1" applyBorder="1"/>
    <xf numFmtId="0" fontId="17" fillId="0" borderId="9" xfId="4" applyFont="1" applyFill="1" applyBorder="1"/>
    <xf numFmtId="166" fontId="17" fillId="0" borderId="14" xfId="13" applyNumberFormat="1" applyFont="1" applyFill="1" applyBorder="1"/>
    <xf numFmtId="43" fontId="17" fillId="0" borderId="14" xfId="13" applyFont="1" applyFill="1" applyBorder="1" applyAlignment="1"/>
    <xf numFmtId="43" fontId="17" fillId="0" borderId="14" xfId="13" applyNumberFormat="1" applyFont="1" applyFill="1" applyBorder="1" applyAlignment="1"/>
    <xf numFmtId="0" fontId="17" fillId="0" borderId="0" xfId="0" applyFont="1" applyFill="1"/>
    <xf numFmtId="0" fontId="17" fillId="0" borderId="10" xfId="4" applyNumberFormat="1" applyFont="1" applyFill="1" applyBorder="1"/>
    <xf numFmtId="0" fontId="17" fillId="0" borderId="11" xfId="4" applyFont="1" applyFill="1" applyBorder="1"/>
    <xf numFmtId="166" fontId="17" fillId="0" borderId="15" xfId="13" applyNumberFormat="1" applyFont="1" applyFill="1" applyBorder="1"/>
    <xf numFmtId="43" fontId="17" fillId="0" borderId="15" xfId="13" applyFont="1" applyFill="1" applyBorder="1" applyAlignment="1"/>
    <xf numFmtId="43" fontId="17" fillId="0" borderId="15" xfId="13" applyNumberFormat="1" applyFont="1" applyFill="1" applyBorder="1" applyAlignment="1"/>
    <xf numFmtId="0" fontId="16" fillId="0" borderId="10" xfId="4" applyFont="1" applyFill="1" applyBorder="1"/>
    <xf numFmtId="0" fontId="16" fillId="0" borderId="11" xfId="8" applyFont="1" applyFill="1" applyBorder="1"/>
    <xf numFmtId="166" fontId="16" fillId="0" borderId="15" xfId="13" applyNumberFormat="1" applyFont="1" applyFill="1" applyBorder="1"/>
    <xf numFmtId="43" fontId="16" fillId="0" borderId="15" xfId="13" applyFont="1" applyFill="1" applyBorder="1" applyAlignment="1"/>
    <xf numFmtId="43" fontId="16" fillId="0" borderId="15" xfId="13" applyNumberFormat="1" applyFont="1" applyFill="1" applyBorder="1" applyAlignment="1"/>
    <xf numFmtId="0" fontId="16" fillId="0" borderId="11" xfId="8" applyFont="1" applyFill="1" applyBorder="1" applyAlignment="1">
      <alignment horizontal="left"/>
    </xf>
    <xf numFmtId="43" fontId="16" fillId="0" borderId="15" xfId="13" applyNumberFormat="1" applyFont="1" applyFill="1" applyBorder="1" applyAlignment="1">
      <alignment vertical="center" wrapText="1"/>
    </xf>
    <xf numFmtId="0" fontId="17" fillId="0" borderId="11" xfId="8" applyFont="1" applyFill="1" applyBorder="1"/>
    <xf numFmtId="0" fontId="16" fillId="0" borderId="10" xfId="0" applyFont="1" applyFill="1" applyBorder="1"/>
    <xf numFmtId="0" fontId="17" fillId="0" borderId="10" xfId="4" applyFont="1" applyFill="1" applyBorder="1"/>
    <xf numFmtId="166" fontId="23" fillId="0" borderId="15" xfId="13" applyNumberFormat="1" applyFont="1" applyFill="1" applyBorder="1" applyAlignment="1">
      <alignment horizontal="center"/>
    </xf>
    <xf numFmtId="166" fontId="16" fillId="0" borderId="15" xfId="13" applyNumberFormat="1" applyFont="1" applyFill="1" applyBorder="1" applyAlignment="1">
      <alignment horizontal="right" indent="5"/>
    </xf>
    <xf numFmtId="164" fontId="16" fillId="0" borderId="15" xfId="4" applyNumberFormat="1" applyFont="1" applyFill="1" applyBorder="1" applyAlignment="1">
      <alignment horizontal="right" indent="5"/>
    </xf>
    <xf numFmtId="166" fontId="17" fillId="0" borderId="15" xfId="13" applyNumberFormat="1" applyFont="1" applyFill="1" applyBorder="1" applyAlignment="1">
      <alignment horizontal="right" indent="5"/>
    </xf>
    <xf numFmtId="164" fontId="17" fillId="0" borderId="15" xfId="4" applyNumberFormat="1" applyFont="1" applyFill="1" applyBorder="1" applyAlignment="1">
      <alignment horizontal="right" indent="5"/>
    </xf>
    <xf numFmtId="0" fontId="17" fillId="0" borderId="15" xfId="0" applyFont="1" applyFill="1" applyBorder="1"/>
    <xf numFmtId="0" fontId="17" fillId="0" borderId="12" xfId="4" applyFont="1" applyFill="1" applyBorder="1"/>
    <xf numFmtId="0" fontId="16" fillId="0" borderId="13" xfId="8" applyFont="1" applyFill="1" applyBorder="1"/>
    <xf numFmtId="166" fontId="16" fillId="0" borderId="16" xfId="13" applyNumberFormat="1" applyFont="1" applyFill="1" applyBorder="1"/>
    <xf numFmtId="166" fontId="16" fillId="0" borderId="16" xfId="13" applyNumberFormat="1" applyFont="1" applyFill="1" applyBorder="1" applyAlignment="1">
      <alignment horizontal="right" indent="5"/>
    </xf>
    <xf numFmtId="164" fontId="16" fillId="0" borderId="16" xfId="4" applyNumberFormat="1" applyFont="1" applyFill="1" applyBorder="1" applyAlignment="1">
      <alignment horizontal="right" indent="5"/>
    </xf>
    <xf numFmtId="0" fontId="16" fillId="0" borderId="16" xfId="0" applyFont="1" applyFill="1" applyBorder="1"/>
    <xf numFmtId="0" fontId="16" fillId="0" borderId="11" xfId="8" applyFont="1" applyFill="1" applyBorder="1" applyAlignment="1">
      <alignment horizontal="left" wrapText="1"/>
    </xf>
    <xf numFmtId="43" fontId="5" fillId="0" borderId="15" xfId="13" applyNumberFormat="1" applyFont="1" applyFill="1" applyBorder="1" applyAlignment="1">
      <alignment horizontal="right"/>
    </xf>
    <xf numFmtId="43" fontId="13" fillId="0" borderId="15" xfId="13" applyNumberFormat="1" applyFont="1" applyFill="1" applyBorder="1" applyAlignment="1">
      <alignment horizontal="right"/>
    </xf>
    <xf numFmtId="1" fontId="5" fillId="0" borderId="15" xfId="0" applyNumberFormat="1" applyFont="1" applyFill="1" applyBorder="1"/>
    <xf numFmtId="0" fontId="5" fillId="0" borderId="13" xfId="2" applyNumberFormat="1" applyFont="1" applyFill="1" applyBorder="1" applyAlignment="1">
      <alignment horizontal="left" vertical="center" wrapText="1"/>
    </xf>
    <xf numFmtId="3" fontId="5" fillId="0" borderId="16" xfId="0" applyNumberFormat="1" applyFont="1" applyFill="1" applyBorder="1"/>
    <xf numFmtId="43" fontId="5" fillId="0" borderId="16" xfId="0" applyNumberFormat="1" applyFont="1" applyFill="1" applyBorder="1"/>
    <xf numFmtId="2" fontId="5" fillId="0" borderId="16" xfId="0" applyNumberFormat="1" applyFont="1" applyFill="1" applyBorder="1"/>
    <xf numFmtId="166" fontId="5" fillId="0" borderId="16" xfId="13" applyNumberFormat="1" applyFont="1" applyFill="1" applyBorder="1"/>
    <xf numFmtId="0" fontId="10" fillId="0" borderId="10" xfId="0" applyFont="1" applyFill="1" applyBorder="1" applyAlignment="1">
      <alignment horizontal="left"/>
    </xf>
    <xf numFmtId="0" fontId="10" fillId="0" borderId="11" xfId="0" applyFont="1" applyFill="1" applyBorder="1" applyAlignment="1">
      <alignment horizontal="left"/>
    </xf>
    <xf numFmtId="0" fontId="10" fillId="0" borderId="10" xfId="3" applyFont="1" applyFill="1" applyBorder="1" applyAlignment="1">
      <alignment horizontal="left" vertical="center" wrapText="1"/>
    </xf>
    <xf numFmtId="0" fontId="10" fillId="0" borderId="11" xfId="3" applyFont="1" applyFill="1" applyBorder="1" applyAlignment="1">
      <alignment horizontal="left" vertical="center" wrapText="1"/>
    </xf>
    <xf numFmtId="0" fontId="5" fillId="0" borderId="0" xfId="4" applyFont="1" applyFill="1" applyAlignment="1">
      <alignment horizontal="left"/>
    </xf>
    <xf numFmtId="0" fontId="10" fillId="0" borderId="0" xfId="10" applyNumberFormat="1" applyFont="1" applyFill="1" applyBorder="1" applyAlignment="1">
      <alignment horizontal="left"/>
    </xf>
    <xf numFmtId="0" fontId="5" fillId="0" borderId="0" xfId="0" applyNumberFormat="1" applyFont="1" applyFill="1" applyBorder="1" applyAlignment="1">
      <alignment horizontal="left"/>
    </xf>
    <xf numFmtId="0" fontId="10" fillId="0" borderId="0" xfId="0" applyFont="1" applyFill="1" applyBorder="1" applyAlignment="1">
      <alignment horizontal="left"/>
    </xf>
    <xf numFmtId="0" fontId="10" fillId="0" borderId="0" xfId="0" applyFont="1" applyFill="1" applyAlignment="1">
      <alignment horizontal="left"/>
    </xf>
    <xf numFmtId="0" fontId="5" fillId="0" borderId="25" xfId="5" applyNumberFormat="1" applyFont="1" applyFill="1" applyBorder="1" applyAlignment="1">
      <alignment horizontal="left"/>
    </xf>
    <xf numFmtId="0" fontId="5" fillId="0" borderId="11" xfId="5" applyNumberFormat="1" applyFont="1" applyFill="1" applyBorder="1" applyAlignment="1">
      <alignment horizontal="left"/>
    </xf>
    <xf numFmtId="0" fontId="5" fillId="0" borderId="3" xfId="5" applyNumberFormat="1" applyFont="1" applyFill="1" applyBorder="1" applyAlignment="1">
      <alignment horizontal="center" vertical="center"/>
    </xf>
    <xf numFmtId="0" fontId="5" fillId="0" borderId="7" xfId="5" applyNumberFormat="1" applyFont="1" applyFill="1" applyBorder="1" applyAlignment="1">
      <alignment horizontal="center" vertical="center" wrapText="1"/>
    </xf>
    <xf numFmtId="0" fontId="0" fillId="0" borderId="21" xfId="0" applyBorder="1" applyAlignment="1">
      <alignment horizontal="center" vertical="center" wrapText="1"/>
    </xf>
    <xf numFmtId="0" fontId="5" fillId="0" borderId="1" xfId="5" applyFont="1" applyFill="1" applyBorder="1" applyAlignment="1">
      <alignment horizontal="center"/>
    </xf>
    <xf numFmtId="0" fontId="5" fillId="0" borderId="0" xfId="0" applyFont="1" applyFill="1" applyAlignment="1">
      <alignment horizontal="left"/>
    </xf>
    <xf numFmtId="0" fontId="12" fillId="0" borderId="8" xfId="0" applyFont="1" applyFill="1" applyBorder="1" applyAlignment="1">
      <alignment horizontal="center"/>
    </xf>
    <xf numFmtId="0" fontId="12" fillId="0" borderId="9" xfId="0" applyFont="1" applyFill="1" applyBorder="1" applyAlignment="1">
      <alignment horizontal="center"/>
    </xf>
    <xf numFmtId="0" fontId="5" fillId="0" borderId="0" xfId="0" applyFont="1" applyFill="1" applyBorder="1" applyAlignment="1">
      <alignment horizontal="left"/>
    </xf>
    <xf numFmtId="0" fontId="10" fillId="0" borderId="0" xfId="0" applyNumberFormat="1" applyFont="1" applyFill="1" applyBorder="1" applyAlignment="1">
      <alignment horizontal="left"/>
    </xf>
    <xf numFmtId="0" fontId="12" fillId="0" borderId="10" xfId="11" applyNumberFormat="1" applyFont="1" applyFill="1" applyBorder="1" applyAlignment="1">
      <alignment horizontal="left" wrapText="1"/>
    </xf>
    <xf numFmtId="0" fontId="12" fillId="0" borderId="11" xfId="11" applyNumberFormat="1" applyFont="1" applyFill="1" applyBorder="1" applyAlignment="1">
      <alignment horizontal="left" wrapText="1"/>
    </xf>
    <xf numFmtId="0" fontId="12" fillId="0" borderId="8" xfId="11" applyNumberFormat="1" applyFont="1" applyFill="1" applyBorder="1" applyAlignment="1">
      <alignment horizontal="left" wrapText="1"/>
    </xf>
    <xf numFmtId="0" fontId="12" fillId="0" borderId="9" xfId="11" applyNumberFormat="1" applyFont="1" applyFill="1" applyBorder="1" applyAlignment="1">
      <alignment horizontal="left" wrapText="1"/>
    </xf>
    <xf numFmtId="0" fontId="10" fillId="0" borderId="0" xfId="6" applyNumberFormat="1" applyFont="1" applyFill="1" applyBorder="1" applyAlignment="1">
      <alignment horizontal="left"/>
    </xf>
  </cellXfs>
  <cellStyles count="15">
    <cellStyle name="Comma" xfId="13" builtinId="3"/>
    <cellStyle name="Comma 3" xfId="1"/>
    <cellStyle name="Normal" xfId="0" builtinId="0"/>
    <cellStyle name="Normal 12" xfId="2"/>
    <cellStyle name="Normal 3" xfId="14"/>
    <cellStyle name="Normal_02NN" xfId="3"/>
    <cellStyle name="Normal_06DTNN" xfId="4"/>
    <cellStyle name="Normal_07gia" xfId="5"/>
    <cellStyle name="Normal_07VT" xfId="6"/>
    <cellStyle name="Normal_Bctiendo2000" xfId="7"/>
    <cellStyle name="Normal_Bieu04.072" xfId="8"/>
    <cellStyle name="Normal_Book2" xfId="9"/>
    <cellStyle name="Normal_SPT3-96_Bieudautu_Dautu(6-2011)" xfId="10"/>
    <cellStyle name="Normal_SPT3-96_TM, VT, CPI__ T02.2011" xfId="11"/>
    <cellStyle name="Percent" xfId="1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J37"/>
  <sheetViews>
    <sheetView tabSelected="1" zoomScale="90" zoomScaleNormal="90" workbookViewId="0">
      <selection activeCell="B3" sqref="B3"/>
    </sheetView>
  </sheetViews>
  <sheetFormatPr defaultColWidth="9.140625" defaultRowHeight="15.75"/>
  <cols>
    <col min="1" max="1" width="3.85546875" style="3" customWidth="1"/>
    <col min="2" max="2" width="33.7109375" style="3" customWidth="1"/>
    <col min="3" max="5" width="14.85546875" style="3" customWidth="1"/>
    <col min="6" max="6" width="9.140625" style="3"/>
    <col min="7" max="7" width="10" style="3" bestFit="1" customWidth="1"/>
    <col min="8" max="9" width="9.140625" style="3"/>
    <col min="10" max="10" width="12.85546875" style="3" bestFit="1" customWidth="1"/>
    <col min="11" max="16384" width="9.140625" style="3"/>
  </cols>
  <sheetData>
    <row r="1" spans="1:10" ht="24" customHeight="1">
      <c r="A1" s="2" t="s">
        <v>201</v>
      </c>
      <c r="B1" s="2"/>
      <c r="C1" s="2"/>
      <c r="D1" s="2"/>
      <c r="E1" s="2"/>
    </row>
    <row r="2" spans="1:10" ht="24" customHeight="1">
      <c r="A2" s="1"/>
      <c r="B2" s="1"/>
      <c r="C2" s="38"/>
      <c r="D2" s="1"/>
      <c r="E2" s="39"/>
    </row>
    <row r="3" spans="1:10" s="4" customFormat="1" ht="70.5" customHeight="1">
      <c r="A3" s="89"/>
      <c r="B3" s="90"/>
      <c r="C3" s="91" t="s">
        <v>101</v>
      </c>
      <c r="D3" s="91" t="s">
        <v>102</v>
      </c>
      <c r="E3" s="92" t="s">
        <v>103</v>
      </c>
    </row>
    <row r="4" spans="1:10" ht="22.5" customHeight="1">
      <c r="A4" s="42" t="s">
        <v>39</v>
      </c>
      <c r="B4" s="43"/>
      <c r="C4" s="79"/>
      <c r="D4" s="79"/>
      <c r="E4" s="82"/>
    </row>
    <row r="5" spans="1:10" ht="22.5" customHeight="1">
      <c r="A5" s="198"/>
      <c r="B5" s="45" t="s">
        <v>211</v>
      </c>
      <c r="C5" s="80"/>
      <c r="D5" s="80"/>
      <c r="E5" s="83"/>
    </row>
    <row r="6" spans="1:10" ht="22.5" customHeight="1">
      <c r="A6" s="198"/>
      <c r="B6" s="46" t="s">
        <v>212</v>
      </c>
      <c r="C6" s="80">
        <v>3943</v>
      </c>
      <c r="D6" s="80">
        <v>4555</v>
      </c>
      <c r="E6" s="83">
        <f>+D6/C6*100</f>
        <v>115.52117676895766</v>
      </c>
      <c r="J6" s="212"/>
    </row>
    <row r="7" spans="1:10" ht="22.5" customHeight="1">
      <c r="A7" s="198"/>
      <c r="B7" s="46" t="s">
        <v>222</v>
      </c>
      <c r="C7" s="80"/>
      <c r="D7" s="80"/>
      <c r="E7" s="83"/>
    </row>
    <row r="8" spans="1:10" ht="20.25" customHeight="1">
      <c r="A8" s="47"/>
      <c r="B8" s="45" t="s">
        <v>40</v>
      </c>
      <c r="C8" s="80"/>
      <c r="D8" s="80"/>
      <c r="E8" s="83"/>
    </row>
    <row r="9" spans="1:10" ht="20.25" customHeight="1">
      <c r="A9" s="47"/>
      <c r="B9" s="46" t="s">
        <v>6</v>
      </c>
      <c r="C9" s="80">
        <v>370</v>
      </c>
      <c r="D9" s="80">
        <v>401</v>
      </c>
      <c r="E9" s="83">
        <f>+D9/C9*100</f>
        <v>108.37837837837839</v>
      </c>
    </row>
    <row r="10" spans="1:10" ht="20.25" customHeight="1">
      <c r="A10" s="47"/>
      <c r="B10" s="46" t="s">
        <v>213</v>
      </c>
      <c r="C10" s="80">
        <v>3</v>
      </c>
      <c r="D10" s="80">
        <v>10</v>
      </c>
      <c r="E10" s="83">
        <f>+D10/C10*100</f>
        <v>333.33333333333337</v>
      </c>
    </row>
    <row r="11" spans="1:10" ht="20.25" customHeight="1">
      <c r="A11" s="47"/>
      <c r="B11" s="46" t="s">
        <v>218</v>
      </c>
      <c r="C11" s="80"/>
      <c r="D11" s="80"/>
      <c r="E11" s="83"/>
    </row>
    <row r="12" spans="1:10" ht="20.25" customHeight="1">
      <c r="A12" s="47"/>
      <c r="B12" s="46" t="s">
        <v>219</v>
      </c>
      <c r="C12" s="80"/>
      <c r="D12" s="80"/>
      <c r="E12" s="83"/>
    </row>
    <row r="13" spans="1:10" ht="20.25" customHeight="1">
      <c r="A13" s="47"/>
      <c r="B13" s="46" t="s">
        <v>199</v>
      </c>
      <c r="C13" s="205">
        <v>162.69999999999999</v>
      </c>
      <c r="D13" s="205">
        <v>180</v>
      </c>
      <c r="E13" s="83">
        <f>+D13/C13*100</f>
        <v>110.63306699446835</v>
      </c>
    </row>
    <row r="14" spans="1:10" ht="20.25" customHeight="1">
      <c r="A14" s="47"/>
      <c r="B14" s="46" t="s">
        <v>223</v>
      </c>
      <c r="C14" s="205"/>
      <c r="D14" s="205"/>
      <c r="E14" s="83"/>
    </row>
    <row r="15" spans="1:10" ht="33.75" customHeight="1">
      <c r="A15" s="264" t="s">
        <v>34</v>
      </c>
      <c r="B15" s="265"/>
      <c r="C15" s="80"/>
      <c r="D15" s="80"/>
      <c r="E15" s="83"/>
    </row>
    <row r="16" spans="1:10" ht="19.5" customHeight="1">
      <c r="A16" s="204"/>
      <c r="B16" s="45" t="s">
        <v>211</v>
      </c>
      <c r="C16" s="80"/>
      <c r="D16" s="80"/>
      <c r="E16" s="83"/>
    </row>
    <row r="17" spans="1:9" ht="19.5" customHeight="1">
      <c r="A17" s="204"/>
      <c r="B17" s="46" t="s">
        <v>212</v>
      </c>
      <c r="C17" s="80"/>
      <c r="D17" s="80"/>
      <c r="E17" s="83"/>
    </row>
    <row r="18" spans="1:9" ht="19.5" customHeight="1">
      <c r="A18" s="204"/>
      <c r="B18" s="46" t="s">
        <v>222</v>
      </c>
      <c r="C18" s="80"/>
      <c r="D18" s="80"/>
      <c r="E18" s="83"/>
    </row>
    <row r="19" spans="1:9" ht="20.25" customHeight="1">
      <c r="A19" s="47"/>
      <c r="B19" s="45" t="s">
        <v>61</v>
      </c>
      <c r="C19" s="80"/>
      <c r="D19" s="80"/>
      <c r="E19" s="83"/>
    </row>
    <row r="20" spans="1:9" ht="20.25" customHeight="1">
      <c r="A20" s="47"/>
      <c r="B20" s="46" t="s">
        <v>6</v>
      </c>
      <c r="C20" s="80">
        <v>483.95199999999994</v>
      </c>
      <c r="D20" s="80">
        <v>1346.38</v>
      </c>
      <c r="E20" s="83">
        <f>+D20/C20*100</f>
        <v>278.20527655635271</v>
      </c>
    </row>
    <row r="21" spans="1:9" ht="20.25" customHeight="1">
      <c r="A21" s="47"/>
      <c r="B21" s="46" t="s">
        <v>218</v>
      </c>
      <c r="C21" s="80"/>
      <c r="D21" s="80"/>
      <c r="E21" s="83"/>
    </row>
    <row r="22" spans="1:9" ht="20.25" customHeight="1">
      <c r="A22" s="47"/>
      <c r="B22" s="46" t="s">
        <v>219</v>
      </c>
      <c r="C22" s="80"/>
      <c r="D22" s="80"/>
      <c r="E22" s="83"/>
    </row>
    <row r="23" spans="1:9" ht="20.25" customHeight="1">
      <c r="A23" s="47"/>
      <c r="B23" s="46" t="s">
        <v>199</v>
      </c>
      <c r="C23" s="254">
        <v>564.26850000000002</v>
      </c>
      <c r="D23" s="254">
        <v>641.28</v>
      </c>
      <c r="E23" s="83">
        <f t="shared" ref="E23" si="0">+D23/C23*100</f>
        <v>113.64802394604696</v>
      </c>
      <c r="H23" s="211"/>
      <c r="I23" s="211"/>
    </row>
    <row r="24" spans="1:9" ht="20.25" customHeight="1">
      <c r="A24" s="47"/>
      <c r="B24" s="46" t="s">
        <v>223</v>
      </c>
      <c r="C24" s="80"/>
      <c r="D24" s="80"/>
      <c r="E24" s="83"/>
      <c r="H24" s="211"/>
      <c r="I24" s="211"/>
    </row>
    <row r="25" spans="1:9" s="4" customFormat="1" ht="20.25" customHeight="1">
      <c r="A25" s="262" t="s">
        <v>92</v>
      </c>
      <c r="B25" s="263"/>
      <c r="C25" s="85"/>
      <c r="D25" s="85"/>
      <c r="E25" s="83"/>
    </row>
    <row r="26" spans="1:9" ht="20.25" customHeight="1">
      <c r="A26" s="47"/>
      <c r="B26" s="48" t="s">
        <v>93</v>
      </c>
      <c r="C26" s="80">
        <v>98939</v>
      </c>
      <c r="D26" s="80">
        <v>98620</v>
      </c>
      <c r="E26" s="83">
        <f t="shared" ref="E26:E33" si="1">+D26/C26*100</f>
        <v>99.677579114403827</v>
      </c>
    </row>
    <row r="27" spans="1:9" ht="20.25" customHeight="1">
      <c r="A27" s="47"/>
      <c r="B27" s="48" t="s">
        <v>94</v>
      </c>
      <c r="C27" s="80">
        <v>18180</v>
      </c>
      <c r="D27" s="80">
        <v>19088</v>
      </c>
      <c r="E27" s="83">
        <f t="shared" si="1"/>
        <v>104.99449944994498</v>
      </c>
    </row>
    <row r="28" spans="1:9" ht="20.25" customHeight="1">
      <c r="A28" s="47"/>
      <c r="B28" s="48" t="s">
        <v>95</v>
      </c>
      <c r="C28" s="80">
        <v>147200</v>
      </c>
      <c r="D28" s="80">
        <v>148500</v>
      </c>
      <c r="E28" s="83">
        <f t="shared" si="1"/>
        <v>100.88315217391303</v>
      </c>
    </row>
    <row r="29" spans="1:9" ht="20.25" customHeight="1">
      <c r="A29" s="86"/>
      <c r="B29" s="48" t="s">
        <v>96</v>
      </c>
      <c r="C29" s="254">
        <v>750</v>
      </c>
      <c r="D29" s="254">
        <v>814.18</v>
      </c>
      <c r="E29" s="83">
        <f t="shared" si="1"/>
        <v>108.55733333333333</v>
      </c>
    </row>
    <row r="30" spans="1:9" ht="20.25" customHeight="1">
      <c r="A30" s="86"/>
      <c r="B30" s="87" t="s">
        <v>97</v>
      </c>
      <c r="C30" s="255">
        <v>642.35</v>
      </c>
      <c r="D30" s="255">
        <v>705.6</v>
      </c>
      <c r="E30" s="88">
        <f t="shared" si="1"/>
        <v>109.84665680703667</v>
      </c>
    </row>
    <row r="31" spans="1:9" ht="20.25" customHeight="1">
      <c r="A31" s="49" t="s">
        <v>98</v>
      </c>
      <c r="B31" s="50"/>
      <c r="C31" s="80"/>
      <c r="D31" s="80"/>
      <c r="E31" s="83"/>
    </row>
    <row r="32" spans="1:9" ht="20.25" customHeight="1">
      <c r="A32" s="49"/>
      <c r="B32" s="48" t="s">
        <v>100</v>
      </c>
      <c r="C32" s="205">
        <v>445</v>
      </c>
      <c r="D32" s="205">
        <v>402.5</v>
      </c>
      <c r="E32" s="83">
        <f t="shared" si="1"/>
        <v>90.449438202247194</v>
      </c>
    </row>
    <row r="33" spans="1:5" ht="20.25" customHeight="1">
      <c r="A33" s="49"/>
      <c r="B33" s="48" t="s">
        <v>99</v>
      </c>
      <c r="C33" s="80">
        <v>32152</v>
      </c>
      <c r="D33" s="80">
        <v>27050</v>
      </c>
      <c r="E33" s="83">
        <f t="shared" si="1"/>
        <v>84.131624782284149</v>
      </c>
    </row>
    <row r="34" spans="1:5" ht="4.5" customHeight="1">
      <c r="A34" s="51"/>
      <c r="B34" s="52"/>
      <c r="C34" s="81"/>
      <c r="D34" s="81"/>
      <c r="E34" s="84"/>
    </row>
    <row r="35" spans="1:5">
      <c r="A35" s="40"/>
      <c r="B35" s="41"/>
    </row>
    <row r="36" spans="1:5">
      <c r="A36" s="40"/>
      <c r="B36" s="41"/>
    </row>
    <row r="37" spans="1:5">
      <c r="A37" s="40"/>
      <c r="B37" s="1"/>
    </row>
  </sheetData>
  <mergeCells count="2">
    <mergeCell ref="A25:B25"/>
    <mergeCell ref="A15:B15"/>
  </mergeCells>
  <phoneticPr fontId="2" type="noConversion"/>
  <pageMargins left="1.2" right="0.44" top="0.5" bottom="0.62992125984252001" header="0.31496062992126" footer="0.196850393700787"/>
  <pageSetup paperSize="9" firstPageNumber="15" orientation="portrait" r:id="rId1"/>
  <headerFooter alignWithMargins="0"/>
</worksheet>
</file>

<file path=xl/worksheets/sheet10.xml><?xml version="1.0" encoding="utf-8"?>
<worksheet xmlns="http://schemas.openxmlformats.org/spreadsheetml/2006/main" xmlns:r="http://schemas.openxmlformats.org/officeDocument/2006/relationships">
  <dimension ref="A1:H17"/>
  <sheetViews>
    <sheetView workbookViewId="0">
      <selection activeCell="H1" sqref="H1:H1048576"/>
    </sheetView>
  </sheetViews>
  <sheetFormatPr defaultColWidth="9.140625" defaultRowHeight="15.75"/>
  <cols>
    <col min="1" max="1" width="2.28515625" style="3" customWidth="1"/>
    <col min="2" max="2" width="22.7109375" style="3" customWidth="1"/>
    <col min="3" max="3" width="12.7109375" style="3" customWidth="1"/>
    <col min="4" max="4" width="11.28515625" style="3" customWidth="1"/>
    <col min="5" max="5" width="12.5703125" style="3" customWidth="1"/>
    <col min="6" max="6" width="11.5703125" style="3" customWidth="1"/>
    <col min="7" max="7" width="13.28515625" style="3" customWidth="1"/>
    <col min="8" max="8" width="11.28515625" style="3" hidden="1" customWidth="1"/>
    <col min="9" max="16384" width="9.140625" style="3"/>
  </cols>
  <sheetData>
    <row r="1" spans="1:8" ht="24" customHeight="1">
      <c r="A1" s="286" t="s">
        <v>209</v>
      </c>
      <c r="B1" s="286"/>
      <c r="C1" s="286"/>
      <c r="D1" s="29"/>
      <c r="E1" s="34"/>
    </row>
    <row r="2" spans="1:8" ht="19.5" customHeight="1">
      <c r="A2" s="277" t="s">
        <v>228</v>
      </c>
      <c r="B2" s="277"/>
      <c r="D2" s="35"/>
      <c r="E2" s="36"/>
    </row>
    <row r="3" spans="1:8" ht="27.75" customHeight="1">
      <c r="D3" s="32"/>
      <c r="E3" s="33"/>
    </row>
    <row r="4" spans="1:8" ht="99" customHeight="1">
      <c r="A4" s="62"/>
      <c r="B4" s="63"/>
      <c r="C4" s="5" t="s">
        <v>70</v>
      </c>
      <c r="D4" s="57" t="s">
        <v>38</v>
      </c>
      <c r="E4" s="5" t="s">
        <v>80</v>
      </c>
      <c r="F4" s="57" t="s">
        <v>71</v>
      </c>
      <c r="G4" s="57" t="s">
        <v>78</v>
      </c>
      <c r="H4" s="57" t="s">
        <v>214</v>
      </c>
    </row>
    <row r="5" spans="1:8" s="119" customFormat="1" ht="34.5" customHeight="1">
      <c r="A5" s="284" t="s">
        <v>193</v>
      </c>
      <c r="B5" s="285"/>
      <c r="C5" s="171">
        <f>+C6+C7+C8+C9</f>
        <v>150.52700704204668</v>
      </c>
      <c r="D5" s="172">
        <f>+D6+D7+D8+D9</f>
        <v>133.48161270800037</v>
      </c>
      <c r="E5" s="172">
        <f>+E6+E7+E8+E9</f>
        <v>284.00861975004705</v>
      </c>
      <c r="F5" s="171">
        <f>+D5/H5*100</f>
        <v>91.30069268673077</v>
      </c>
      <c r="G5" s="171">
        <f>+G6</f>
        <v>99.05780047785116</v>
      </c>
      <c r="H5" s="207">
        <f>+H6+H8</f>
        <v>146.19999999999999</v>
      </c>
    </row>
    <row r="6" spans="1:8" s="119" customFormat="1" ht="23.25" customHeight="1">
      <c r="A6" s="173"/>
      <c r="B6" s="152" t="s">
        <v>62</v>
      </c>
      <c r="C6" s="126">
        <f>+E6-D6</f>
        <v>150.52700704204668</v>
      </c>
      <c r="D6" s="126">
        <v>133.48161270800037</v>
      </c>
      <c r="E6" s="126">
        <v>284.00861975004705</v>
      </c>
      <c r="F6" s="124">
        <f>+D6/H6*100</f>
        <v>91.30069268673077</v>
      </c>
      <c r="G6" s="124">
        <v>99.05780047785116</v>
      </c>
      <c r="H6" s="168">
        <v>146.19999999999999</v>
      </c>
    </row>
    <row r="7" spans="1:8" s="119" customFormat="1" ht="23.25" customHeight="1">
      <c r="A7" s="173"/>
      <c r="B7" s="152" t="s">
        <v>63</v>
      </c>
      <c r="C7" s="126"/>
      <c r="D7" s="126"/>
      <c r="E7" s="126"/>
      <c r="F7" s="124"/>
      <c r="G7" s="124"/>
      <c r="H7" s="199"/>
    </row>
    <row r="8" spans="1:8" s="119" customFormat="1" ht="23.25" customHeight="1">
      <c r="A8" s="173"/>
      <c r="B8" s="152" t="s">
        <v>64</v>
      </c>
      <c r="C8" s="126">
        <f>+E8-D8</f>
        <v>0</v>
      </c>
      <c r="D8" s="126"/>
      <c r="E8" s="126"/>
      <c r="F8" s="124"/>
      <c r="G8" s="124"/>
      <c r="H8" s="199"/>
    </row>
    <row r="9" spans="1:8" s="119" customFormat="1" ht="23.25" customHeight="1">
      <c r="A9" s="173"/>
      <c r="B9" s="152" t="s">
        <v>67</v>
      </c>
      <c r="C9" s="126"/>
      <c r="D9" s="126"/>
      <c r="E9" s="126"/>
      <c r="F9" s="124"/>
      <c r="G9" s="124"/>
      <c r="H9" s="199"/>
    </row>
    <row r="10" spans="1:8" s="119" customFormat="1" ht="32.25" customHeight="1">
      <c r="A10" s="282" t="s">
        <v>191</v>
      </c>
      <c r="B10" s="283"/>
      <c r="C10" s="127">
        <f>+C11+C13</f>
        <v>5806.5223481420981</v>
      </c>
      <c r="D10" s="127">
        <f>+D11+D13</f>
        <v>5109.494446860017</v>
      </c>
      <c r="E10" s="127">
        <f>+E11+E13</f>
        <v>10916.016795002115</v>
      </c>
      <c r="F10" s="125">
        <f>+D10/H10*100</f>
        <v>113.43718592129693</v>
      </c>
      <c r="G10" s="125">
        <f>+G11</f>
        <v>123.707277877466</v>
      </c>
      <c r="H10" s="207">
        <f>+H11+H13</f>
        <v>4504.25</v>
      </c>
    </row>
    <row r="11" spans="1:8" s="119" customFormat="1" ht="24.75" customHeight="1">
      <c r="A11" s="173"/>
      <c r="B11" s="152" t="s">
        <v>62</v>
      </c>
      <c r="C11" s="126">
        <f>+E11-D11</f>
        <v>5806.5223481420981</v>
      </c>
      <c r="D11" s="126">
        <v>5109.494446860017</v>
      </c>
      <c r="E11" s="126">
        <v>10916.016795002115</v>
      </c>
      <c r="F11" s="124">
        <f>+D11/H11*100</f>
        <v>113.43718592129693</v>
      </c>
      <c r="G11" s="124">
        <v>123.707277877466</v>
      </c>
      <c r="H11" s="168">
        <v>4504.25</v>
      </c>
    </row>
    <row r="12" spans="1:8" s="119" customFormat="1" ht="24.75" customHeight="1">
      <c r="A12" s="173"/>
      <c r="B12" s="152" t="s">
        <v>63</v>
      </c>
      <c r="C12" s="126"/>
      <c r="D12" s="126"/>
      <c r="E12" s="126"/>
      <c r="F12" s="124"/>
      <c r="G12" s="124"/>
      <c r="H12" s="199"/>
    </row>
    <row r="13" spans="1:8" s="119" customFormat="1" ht="24.75" customHeight="1">
      <c r="A13" s="173"/>
      <c r="B13" s="152" t="s">
        <v>64</v>
      </c>
      <c r="C13" s="126">
        <f>+E13-D13</f>
        <v>0</v>
      </c>
      <c r="D13" s="126"/>
      <c r="E13" s="126"/>
      <c r="F13" s="124"/>
      <c r="G13" s="124"/>
      <c r="H13" s="199"/>
    </row>
    <row r="14" spans="1:8" s="119" customFormat="1" ht="24.75" customHeight="1">
      <c r="A14" s="174"/>
      <c r="B14" s="169" t="s">
        <v>67</v>
      </c>
      <c r="C14" s="175"/>
      <c r="D14" s="176"/>
      <c r="E14" s="176"/>
      <c r="F14" s="176"/>
      <c r="G14" s="176"/>
    </row>
    <row r="15" spans="1:8" s="119" customFormat="1" ht="20.100000000000001" customHeight="1">
      <c r="A15" s="177"/>
      <c r="B15" s="178"/>
    </row>
    <row r="16" spans="1:8" s="119" customFormat="1" ht="20.100000000000001" customHeight="1"/>
    <row r="17" s="119" customFormat="1" ht="20.100000000000001" customHeight="1"/>
  </sheetData>
  <mergeCells count="4">
    <mergeCell ref="A5:B5"/>
    <mergeCell ref="A10:B10"/>
    <mergeCell ref="A2:B2"/>
    <mergeCell ref="A1:C1"/>
  </mergeCells>
  <pageMargins left="1.01" right="0.511811023622047" top="0.52" bottom="0.62992125984252001" header="0.31496062992126" footer="0.196850393700787"/>
  <pageSetup paperSize="9" firstPageNumber="15" orientation="portrait" r:id="rId1"/>
  <headerFooter alignWithMargins="0"/>
</worksheet>
</file>

<file path=xl/worksheets/sheet11.xml><?xml version="1.0" encoding="utf-8"?>
<worksheet xmlns="http://schemas.openxmlformats.org/spreadsheetml/2006/main" xmlns:r="http://schemas.openxmlformats.org/officeDocument/2006/relationships">
  <sheetPr>
    <tabColor rgb="FFFFFF00"/>
  </sheetPr>
  <dimension ref="A1:N25"/>
  <sheetViews>
    <sheetView workbookViewId="0">
      <selection activeCell="G1" sqref="G1:H1048576"/>
    </sheetView>
  </sheetViews>
  <sheetFormatPr defaultColWidth="9.140625" defaultRowHeight="16.5" customHeight="1"/>
  <cols>
    <col min="1" max="1" width="4.140625" style="9" customWidth="1"/>
    <col min="2" max="2" width="27.7109375" style="9" customWidth="1"/>
    <col min="3" max="3" width="9.140625" style="9" customWidth="1"/>
    <col min="4" max="4" width="12.28515625" style="9" customWidth="1"/>
    <col min="5" max="5" width="13" style="9" customWidth="1"/>
    <col min="6" max="6" width="18.5703125" style="9" customWidth="1"/>
    <col min="7" max="7" width="10.5703125" style="9" hidden="1" customWidth="1"/>
    <col min="8" max="8" width="9.42578125" style="9" hidden="1" customWidth="1"/>
    <col min="9" max="13" width="9.140625" style="9"/>
    <col min="14" max="14" width="14.5703125" style="9" bestFit="1" customWidth="1"/>
    <col min="15" max="16384" width="9.140625" style="9"/>
  </cols>
  <sheetData>
    <row r="1" spans="1:14" ht="24" customHeight="1">
      <c r="A1" s="269" t="s">
        <v>210</v>
      </c>
      <c r="B1" s="269"/>
    </row>
    <row r="2" spans="1:14" ht="19.5" customHeight="1">
      <c r="A2" s="277" t="s">
        <v>228</v>
      </c>
      <c r="B2" s="277"/>
    </row>
    <row r="3" spans="1:14" ht="16.5" customHeight="1">
      <c r="A3" s="6"/>
      <c r="B3" s="6"/>
      <c r="C3" s="6"/>
      <c r="D3" s="6"/>
      <c r="E3" s="6"/>
    </row>
    <row r="4" spans="1:14" ht="82.5" customHeight="1">
      <c r="A4" s="55"/>
      <c r="B4" s="56"/>
      <c r="C4" s="5" t="s">
        <v>69</v>
      </c>
      <c r="D4" s="57" t="s">
        <v>81</v>
      </c>
      <c r="E4" s="5" t="s">
        <v>68</v>
      </c>
      <c r="F4" s="57" t="s">
        <v>82</v>
      </c>
      <c r="G4" s="57" t="s">
        <v>189</v>
      </c>
      <c r="H4" s="57" t="s">
        <v>194</v>
      </c>
    </row>
    <row r="5" spans="1:14" ht="17.25" customHeight="1">
      <c r="A5" s="44" t="s">
        <v>53</v>
      </c>
      <c r="B5" s="48"/>
      <c r="C5" s="60"/>
      <c r="D5" s="60"/>
      <c r="E5" s="60"/>
      <c r="F5" s="60"/>
      <c r="G5" s="209"/>
      <c r="H5" s="209"/>
    </row>
    <row r="6" spans="1:14" ht="17.25" customHeight="1">
      <c r="A6" s="47"/>
      <c r="B6" s="48" t="s">
        <v>55</v>
      </c>
      <c r="C6" s="53">
        <f>+C7+C8+C9</f>
        <v>5</v>
      </c>
      <c r="D6" s="53">
        <f>+D7+D8+D9</f>
        <v>11</v>
      </c>
      <c r="E6" s="179">
        <f>+C6/G6*100</f>
        <v>83.333333333333343</v>
      </c>
      <c r="F6" s="179">
        <f>+D6/H6*100</f>
        <v>91.666666666666657</v>
      </c>
      <c r="G6" s="53">
        <f>+G7+G8+G9</f>
        <v>6</v>
      </c>
      <c r="H6" s="53">
        <f>+H7+H8+H9</f>
        <v>12</v>
      </c>
    </row>
    <row r="7" spans="1:14" ht="17.25" customHeight="1">
      <c r="A7" s="47"/>
      <c r="B7" s="58" t="s">
        <v>62</v>
      </c>
      <c r="C7" s="61">
        <v>5</v>
      </c>
      <c r="D7" s="61">
        <f>6+5</f>
        <v>11</v>
      </c>
      <c r="E7" s="179">
        <f>+C7/G7*100</f>
        <v>83.333333333333343</v>
      </c>
      <c r="F7" s="179">
        <f>+D7/H7*100</f>
        <v>91.666666666666657</v>
      </c>
      <c r="G7" s="53">
        <v>6</v>
      </c>
      <c r="H7" s="53">
        <f>6+6</f>
        <v>12</v>
      </c>
    </row>
    <row r="8" spans="1:14" ht="17.25" customHeight="1">
      <c r="A8" s="47"/>
      <c r="B8" s="58" t="s">
        <v>63</v>
      </c>
      <c r="C8" s="61"/>
      <c r="D8" s="61"/>
      <c r="E8" s="179"/>
      <c r="F8" s="179"/>
      <c r="G8" s="53"/>
      <c r="H8" s="53"/>
    </row>
    <row r="9" spans="1:14" ht="17.25" customHeight="1">
      <c r="A9" s="47"/>
      <c r="B9" s="58" t="s">
        <v>64</v>
      </c>
      <c r="C9" s="61"/>
      <c r="D9" s="61"/>
      <c r="E9" s="179"/>
      <c r="F9" s="179"/>
      <c r="G9" s="53"/>
      <c r="H9" s="53"/>
    </row>
    <row r="10" spans="1:14" ht="17.25" customHeight="1">
      <c r="A10" s="47"/>
      <c r="B10" s="48" t="s">
        <v>56</v>
      </c>
      <c r="C10" s="53">
        <f>+C11+C12+C13</f>
        <v>3</v>
      </c>
      <c r="D10" s="53">
        <f>+D11+D12+D13</f>
        <v>5</v>
      </c>
      <c r="E10" s="179">
        <f t="shared" ref="E10" si="0">+C10/G10*100</f>
        <v>100</v>
      </c>
      <c r="F10" s="179">
        <f t="shared" ref="F10" si="1">+D10/H10*100</f>
        <v>55.555555555555557</v>
      </c>
      <c r="G10" s="53">
        <f>+G11+G12+G13</f>
        <v>3</v>
      </c>
      <c r="H10" s="53">
        <f>+H11+H12+H13</f>
        <v>9</v>
      </c>
    </row>
    <row r="11" spans="1:14" ht="17.25" customHeight="1">
      <c r="A11" s="47"/>
      <c r="B11" s="58" t="s">
        <v>62</v>
      </c>
      <c r="C11" s="53">
        <v>3</v>
      </c>
      <c r="D11" s="53">
        <f>2+3</f>
        <v>5</v>
      </c>
      <c r="E11" s="179">
        <f t="shared" ref="E11:E15" si="2">+C11/G11*100</f>
        <v>100</v>
      </c>
      <c r="F11" s="179">
        <f>+D11/H11*100</f>
        <v>55.555555555555557</v>
      </c>
      <c r="G11" s="53">
        <v>3</v>
      </c>
      <c r="H11" s="53">
        <f>6+3</f>
        <v>9</v>
      </c>
    </row>
    <row r="12" spans="1:14" ht="17.25" customHeight="1">
      <c r="A12" s="47"/>
      <c r="B12" s="58" t="s">
        <v>63</v>
      </c>
      <c r="C12" s="53"/>
      <c r="D12" s="53"/>
      <c r="E12" s="179"/>
      <c r="F12" s="179"/>
      <c r="G12" s="53"/>
      <c r="H12" s="53"/>
    </row>
    <row r="13" spans="1:14" ht="17.25" customHeight="1">
      <c r="A13" s="47"/>
      <c r="B13" s="58" t="s">
        <v>64</v>
      </c>
      <c r="C13" s="53"/>
      <c r="D13" s="53"/>
      <c r="E13" s="179"/>
      <c r="F13" s="179"/>
      <c r="G13" s="53"/>
      <c r="H13" s="53"/>
    </row>
    <row r="14" spans="1:14" ht="17.25" customHeight="1">
      <c r="A14" s="47"/>
      <c r="B14" s="48" t="s">
        <v>57</v>
      </c>
      <c r="C14" s="53">
        <f>+C15+C16+C17</f>
        <v>3</v>
      </c>
      <c r="D14" s="53">
        <f>+D15+D16+D17</f>
        <v>10</v>
      </c>
      <c r="E14" s="179">
        <f t="shared" si="2"/>
        <v>75</v>
      </c>
      <c r="F14" s="179">
        <f t="shared" ref="F14" si="3">+D14/H14*100</f>
        <v>100</v>
      </c>
      <c r="G14" s="53">
        <f>+G15+G16+G17</f>
        <v>4</v>
      </c>
      <c r="H14" s="53">
        <f>+H15+H16+H17</f>
        <v>10</v>
      </c>
      <c r="N14" s="194"/>
    </row>
    <row r="15" spans="1:14" ht="17.25" customHeight="1">
      <c r="A15" s="47"/>
      <c r="B15" s="58" t="s">
        <v>62</v>
      </c>
      <c r="C15" s="53">
        <v>3</v>
      </c>
      <c r="D15" s="53">
        <f>7+3</f>
        <v>10</v>
      </c>
      <c r="E15" s="179">
        <f t="shared" si="2"/>
        <v>75</v>
      </c>
      <c r="F15" s="179">
        <f>+D15/H15*100</f>
        <v>100</v>
      </c>
      <c r="G15" s="53">
        <v>4</v>
      </c>
      <c r="H15" s="53">
        <f>6+4</f>
        <v>10</v>
      </c>
    </row>
    <row r="16" spans="1:14" ht="17.25" customHeight="1">
      <c r="A16" s="47"/>
      <c r="B16" s="58" t="s">
        <v>63</v>
      </c>
      <c r="C16" s="53"/>
      <c r="D16" s="53"/>
      <c r="E16" s="179"/>
      <c r="F16" s="53"/>
      <c r="G16" s="53"/>
      <c r="H16" s="53"/>
      <c r="N16" s="206"/>
    </row>
    <row r="17" spans="1:8" ht="17.25" customHeight="1">
      <c r="A17" s="47"/>
      <c r="B17" s="58" t="s">
        <v>64</v>
      </c>
      <c r="C17" s="53"/>
      <c r="D17" s="53"/>
      <c r="E17" s="179"/>
      <c r="F17" s="53"/>
      <c r="G17" s="53"/>
      <c r="H17" s="53"/>
    </row>
    <row r="18" spans="1:8" ht="17.25" customHeight="1">
      <c r="A18" s="44" t="s">
        <v>54</v>
      </c>
      <c r="B18" s="48"/>
      <c r="C18" s="53"/>
      <c r="D18" s="53"/>
      <c r="E18" s="179"/>
      <c r="F18" s="53"/>
      <c r="G18" s="53"/>
      <c r="H18" s="53"/>
    </row>
    <row r="19" spans="1:8" ht="17.25" customHeight="1">
      <c r="A19" s="47"/>
      <c r="B19" s="48" t="s">
        <v>58</v>
      </c>
      <c r="C19" s="53">
        <v>2</v>
      </c>
      <c r="D19" s="53">
        <f>1+2</f>
        <v>3</v>
      </c>
      <c r="E19" s="179">
        <f>+C19/G19*100</f>
        <v>66.666666666666657</v>
      </c>
      <c r="F19" s="179">
        <f>+D19/H19*100</f>
        <v>75</v>
      </c>
      <c r="G19" s="53">
        <v>3</v>
      </c>
      <c r="H19" s="53">
        <f>1+3</f>
        <v>4</v>
      </c>
    </row>
    <row r="20" spans="1:8" ht="17.25" customHeight="1">
      <c r="A20" s="47"/>
      <c r="B20" s="48" t="s">
        <v>56</v>
      </c>
      <c r="C20" s="53"/>
      <c r="D20" s="53"/>
      <c r="E20" s="53"/>
      <c r="F20" s="256"/>
      <c r="G20" s="53"/>
      <c r="H20" s="53"/>
    </row>
    <row r="21" spans="1:8" ht="17.25" customHeight="1">
      <c r="A21" s="47"/>
      <c r="B21" s="48" t="s">
        <v>57</v>
      </c>
      <c r="C21" s="53"/>
      <c r="D21" s="53"/>
      <c r="E21" s="53"/>
      <c r="F21" s="179"/>
      <c r="G21" s="53"/>
      <c r="H21" s="53"/>
    </row>
    <row r="22" spans="1:8" ht="34.5" customHeight="1">
      <c r="A22" s="59"/>
      <c r="B22" s="257" t="s">
        <v>59</v>
      </c>
      <c r="C22" s="258">
        <v>55</v>
      </c>
      <c r="D22" s="258">
        <f>100+55</f>
        <v>155</v>
      </c>
      <c r="E22" s="259">
        <f>+C22/G22*100</f>
        <v>21.40077821011673</v>
      </c>
      <c r="F22" s="260">
        <f>+D22/H22*100</f>
        <v>47.400611620795111</v>
      </c>
      <c r="G22" s="261">
        <v>257</v>
      </c>
      <c r="H22" s="261">
        <f>70+257</f>
        <v>327</v>
      </c>
    </row>
    <row r="23" spans="1:8" ht="16.5" customHeight="1">
      <c r="B23" s="37"/>
    </row>
    <row r="24" spans="1:8" ht="16.5" customHeight="1">
      <c r="F24" s="195"/>
    </row>
    <row r="25" spans="1:8" ht="16.5" customHeight="1">
      <c r="D25" s="203"/>
    </row>
  </sheetData>
  <mergeCells count="2">
    <mergeCell ref="A2:B2"/>
    <mergeCell ref="A1:B1"/>
  </mergeCells>
  <pageMargins left="1.05" right="0.511811023622047" top="0.5" bottom="0.62992125984252001" header="0.31496062992126" footer="0.196850393700787"/>
  <pageSetup paperSize="9" firstPageNumber="15" orientation="portrait" r:id="rId1"/>
  <headerFooter alignWithMargins="0"/>
</worksheet>
</file>

<file path=xl/worksheets/sheet2.xml><?xml version="1.0" encoding="utf-8"?>
<worksheet xmlns="http://schemas.openxmlformats.org/spreadsheetml/2006/main" xmlns:r="http://schemas.openxmlformats.org/officeDocument/2006/relationships">
  <dimension ref="A1:K24"/>
  <sheetViews>
    <sheetView workbookViewId="0">
      <selection activeCell="A4" sqref="A4"/>
    </sheetView>
  </sheetViews>
  <sheetFormatPr defaultColWidth="9.140625" defaultRowHeight="15.75"/>
  <cols>
    <col min="1" max="1" width="37.5703125" style="3" customWidth="1"/>
    <col min="2" max="2" width="6.140625" style="3" customWidth="1"/>
    <col min="3" max="3" width="10.42578125" style="3" customWidth="1"/>
    <col min="4" max="5" width="11.28515625" style="3" customWidth="1"/>
    <col min="6" max="6" width="12.42578125" style="3" customWidth="1"/>
    <col min="7" max="10" width="9.140625" style="3"/>
    <col min="11" max="11" width="18.7109375" style="3" bestFit="1" customWidth="1"/>
    <col min="12" max="16384" width="9.140625" style="3"/>
  </cols>
  <sheetData>
    <row r="1" spans="1:11" ht="24" customHeight="1">
      <c r="A1" s="4" t="s">
        <v>202</v>
      </c>
      <c r="B1" s="4"/>
      <c r="C1" s="4"/>
    </row>
    <row r="2" spans="1:11" ht="19.5" customHeight="1">
      <c r="A2" s="3" t="s">
        <v>228</v>
      </c>
    </row>
    <row r="3" spans="1:11" ht="27" customHeight="1">
      <c r="A3" s="6"/>
      <c r="B3" s="6"/>
      <c r="C3" s="6"/>
      <c r="D3" s="6"/>
      <c r="E3" s="6"/>
      <c r="F3" s="102" t="s">
        <v>7</v>
      </c>
    </row>
    <row r="4" spans="1:11" ht="81.75" customHeight="1">
      <c r="A4" s="101"/>
      <c r="B4" s="103" t="s">
        <v>138</v>
      </c>
      <c r="C4" s="104" t="s">
        <v>200</v>
      </c>
      <c r="D4" s="104" t="s">
        <v>72</v>
      </c>
      <c r="E4" s="105" t="s">
        <v>73</v>
      </c>
      <c r="F4" s="104" t="s">
        <v>76</v>
      </c>
    </row>
    <row r="5" spans="1:11" ht="20.100000000000001" customHeight="1">
      <c r="A5" s="95" t="s">
        <v>41</v>
      </c>
      <c r="B5" s="78"/>
      <c r="C5" s="106">
        <v>112.83</v>
      </c>
      <c r="D5" s="106">
        <v>98.87</v>
      </c>
      <c r="E5" s="106">
        <v>123.69</v>
      </c>
      <c r="F5" s="106">
        <v>117.98</v>
      </c>
    </row>
    <row r="6" spans="1:11" s="4" customFormat="1" ht="19.5" customHeight="1">
      <c r="A6" s="96" t="s">
        <v>32</v>
      </c>
      <c r="B6" s="94" t="s">
        <v>104</v>
      </c>
      <c r="C6" s="107">
        <v>98.02</v>
      </c>
      <c r="D6" s="107">
        <v>92.29</v>
      </c>
      <c r="E6" s="107">
        <v>104.04</v>
      </c>
      <c r="F6" s="107">
        <v>100.82</v>
      </c>
    </row>
    <row r="7" spans="1:11" ht="19.5" customHeight="1">
      <c r="A7" s="100" t="s">
        <v>105</v>
      </c>
      <c r="B7" s="191" t="s">
        <v>106</v>
      </c>
      <c r="C7" s="99">
        <v>98.02</v>
      </c>
      <c r="D7" s="99">
        <v>92.29</v>
      </c>
      <c r="E7" s="99">
        <v>104.04</v>
      </c>
      <c r="F7" s="99">
        <v>100.82</v>
      </c>
    </row>
    <row r="8" spans="1:11" s="4" customFormat="1" ht="19.5" customHeight="1">
      <c r="A8" s="97" t="s">
        <v>107</v>
      </c>
      <c r="B8" s="93" t="s">
        <v>108</v>
      </c>
      <c r="C8" s="107">
        <v>91.29</v>
      </c>
      <c r="D8" s="107">
        <v>94.11</v>
      </c>
      <c r="E8" s="107">
        <v>99.1</v>
      </c>
      <c r="F8" s="107">
        <v>94.91</v>
      </c>
    </row>
    <row r="9" spans="1:11" ht="19.5" customHeight="1">
      <c r="A9" s="100" t="s">
        <v>109</v>
      </c>
      <c r="B9" s="191" t="s">
        <v>110</v>
      </c>
      <c r="C9" s="99">
        <v>106.54</v>
      </c>
      <c r="D9" s="99">
        <v>91.52</v>
      </c>
      <c r="E9" s="99">
        <v>97.58</v>
      </c>
      <c r="F9" s="99">
        <v>102.06</v>
      </c>
    </row>
    <row r="10" spans="1:11" ht="19.5" customHeight="1">
      <c r="A10" s="100" t="s">
        <v>111</v>
      </c>
      <c r="B10" s="191" t="s">
        <v>112</v>
      </c>
      <c r="C10" s="99">
        <v>103.78</v>
      </c>
      <c r="D10" s="99">
        <v>86.8</v>
      </c>
      <c r="E10" s="99">
        <v>90.55</v>
      </c>
      <c r="F10" s="99">
        <v>97.18</v>
      </c>
      <c r="K10" s="212"/>
    </row>
    <row r="11" spans="1:11" ht="19.5" customHeight="1">
      <c r="A11" s="100" t="s">
        <v>113</v>
      </c>
      <c r="B11" s="191" t="s">
        <v>114</v>
      </c>
      <c r="C11" s="99">
        <v>53.02</v>
      </c>
      <c r="D11" s="99">
        <v>95.29</v>
      </c>
      <c r="E11" s="99">
        <v>51.38</v>
      </c>
      <c r="F11" s="99">
        <v>52.21</v>
      </c>
    </row>
    <row r="12" spans="1:11" ht="19.5" customHeight="1">
      <c r="A12" s="100" t="s">
        <v>115</v>
      </c>
      <c r="B12" s="191" t="s">
        <v>116</v>
      </c>
      <c r="C12" s="99">
        <v>100.7</v>
      </c>
      <c r="D12" s="99">
        <v>99.85</v>
      </c>
      <c r="E12" s="99">
        <v>101.46</v>
      </c>
      <c r="F12" s="99">
        <v>101.08</v>
      </c>
    </row>
    <row r="13" spans="1:11" ht="41.25" customHeight="1">
      <c r="A13" s="100" t="s">
        <v>117</v>
      </c>
      <c r="B13" s="191" t="s">
        <v>118</v>
      </c>
      <c r="C13" s="99">
        <v>97.09</v>
      </c>
      <c r="D13" s="99">
        <v>98.52</v>
      </c>
      <c r="E13" s="99">
        <v>94.86</v>
      </c>
      <c r="F13" s="99">
        <v>95.97</v>
      </c>
    </row>
    <row r="14" spans="1:11" ht="19.5" customHeight="1">
      <c r="A14" s="100" t="s">
        <v>119</v>
      </c>
      <c r="B14" s="191" t="s">
        <v>120</v>
      </c>
      <c r="C14" s="99">
        <v>45.06</v>
      </c>
      <c r="D14" s="99">
        <v>90</v>
      </c>
      <c r="E14" s="99">
        <v>40.549999999999997</v>
      </c>
      <c r="F14" s="99">
        <v>42.81</v>
      </c>
    </row>
    <row r="15" spans="1:11" ht="19.5" customHeight="1">
      <c r="A15" s="100" t="s">
        <v>121</v>
      </c>
      <c r="B15" s="191" t="s">
        <v>122</v>
      </c>
      <c r="C15" s="99">
        <v>92.91</v>
      </c>
      <c r="D15" s="99">
        <v>92.98</v>
      </c>
      <c r="E15" s="99">
        <v>105.42</v>
      </c>
      <c r="F15" s="99">
        <v>98.54</v>
      </c>
    </row>
    <row r="16" spans="1:11" ht="27.75" customHeight="1">
      <c r="A16" s="100" t="s">
        <v>123</v>
      </c>
      <c r="B16" s="191" t="s">
        <v>124</v>
      </c>
      <c r="C16" s="99">
        <v>78.34</v>
      </c>
      <c r="D16" s="99">
        <v>93.55</v>
      </c>
      <c r="E16" s="99">
        <v>104.36</v>
      </c>
      <c r="F16" s="99">
        <v>89.08</v>
      </c>
    </row>
    <row r="17" spans="1:6" ht="29.25" customHeight="1">
      <c r="A17" s="100" t="s">
        <v>125</v>
      </c>
      <c r="B17" s="191" t="s">
        <v>126</v>
      </c>
      <c r="C17" s="99">
        <v>85.58</v>
      </c>
      <c r="D17" s="99">
        <v>98.89</v>
      </c>
      <c r="E17" s="99">
        <v>99.1</v>
      </c>
      <c r="F17" s="99">
        <v>91.81</v>
      </c>
    </row>
    <row r="18" spans="1:6" ht="19.5" customHeight="1">
      <c r="A18" s="100" t="s">
        <v>127</v>
      </c>
      <c r="B18" s="191" t="s">
        <v>128</v>
      </c>
      <c r="C18" s="99">
        <v>98.84</v>
      </c>
      <c r="D18" s="99">
        <v>99.2</v>
      </c>
      <c r="E18" s="99">
        <v>98.84</v>
      </c>
      <c r="F18" s="99">
        <v>98.84</v>
      </c>
    </row>
    <row r="19" spans="1:6" s="4" customFormat="1" ht="27.75" customHeight="1">
      <c r="A19" s="97" t="s">
        <v>129</v>
      </c>
      <c r="B19" s="93" t="s">
        <v>130</v>
      </c>
      <c r="C19" s="107">
        <v>113.56</v>
      </c>
      <c r="D19" s="107">
        <v>99.08</v>
      </c>
      <c r="E19" s="107">
        <v>124.76</v>
      </c>
      <c r="F19" s="107">
        <v>118.87</v>
      </c>
    </row>
    <row r="20" spans="1:6" ht="29.25" customHeight="1">
      <c r="A20" s="100" t="s">
        <v>129</v>
      </c>
      <c r="B20" s="191" t="s">
        <v>131</v>
      </c>
      <c r="C20" s="99">
        <v>113.56</v>
      </c>
      <c r="D20" s="99">
        <v>99.08</v>
      </c>
      <c r="E20" s="99">
        <v>124.76</v>
      </c>
      <c r="F20" s="99">
        <v>118.87</v>
      </c>
    </row>
    <row r="21" spans="1:6" ht="29.25" customHeight="1">
      <c r="A21" s="97" t="s">
        <v>132</v>
      </c>
      <c r="B21" s="93" t="s">
        <v>133</v>
      </c>
      <c r="C21" s="107">
        <v>100.19</v>
      </c>
      <c r="D21" s="107">
        <v>98.85</v>
      </c>
      <c r="E21" s="107">
        <v>98.86</v>
      </c>
      <c r="F21" s="107">
        <v>99.53</v>
      </c>
    </row>
    <row r="22" spans="1:6" ht="19.5" customHeight="1">
      <c r="A22" s="100" t="s">
        <v>134</v>
      </c>
      <c r="B22" s="191" t="s">
        <v>135</v>
      </c>
      <c r="C22" s="99">
        <v>106.98</v>
      </c>
      <c r="D22" s="99">
        <v>97.83</v>
      </c>
      <c r="E22" s="99">
        <v>104.65</v>
      </c>
      <c r="F22" s="99">
        <v>105.81</v>
      </c>
    </row>
    <row r="23" spans="1:6" ht="30" customHeight="1">
      <c r="A23" s="100" t="s">
        <v>136</v>
      </c>
      <c r="B23" s="191" t="s">
        <v>137</v>
      </c>
      <c r="C23" s="99">
        <v>95.44</v>
      </c>
      <c r="D23" s="99">
        <v>99.65</v>
      </c>
      <c r="E23" s="99">
        <v>94.82</v>
      </c>
      <c r="F23" s="99">
        <v>95.13</v>
      </c>
    </row>
    <row r="24" spans="1:6" ht="6.75" customHeight="1">
      <c r="A24" s="59"/>
      <c r="B24" s="77"/>
      <c r="C24" s="77"/>
      <c r="D24" s="54"/>
      <c r="E24" s="54"/>
      <c r="F24" s="54"/>
    </row>
  </sheetData>
  <phoneticPr fontId="2" type="noConversion"/>
  <pageMargins left="0.9" right="0.5" top="0.5" bottom="0.62992125984252001" header="0.31496062992126" footer="0.196850393700787"/>
  <pageSetup paperSize="9" firstPageNumber="15" orientation="portrait" r:id="rId1"/>
  <headerFooter alignWithMargins="0"/>
</worksheet>
</file>

<file path=xl/worksheets/sheet3.xml><?xml version="1.0" encoding="utf-8"?>
<worksheet xmlns="http://schemas.openxmlformats.org/spreadsheetml/2006/main" xmlns:r="http://schemas.openxmlformats.org/officeDocument/2006/relationships">
  <dimension ref="A1:G22"/>
  <sheetViews>
    <sheetView workbookViewId="0">
      <selection activeCell="I5" sqref="I5"/>
    </sheetView>
  </sheetViews>
  <sheetFormatPr defaultColWidth="9.140625" defaultRowHeight="15.75"/>
  <cols>
    <col min="1" max="1" width="29.85546875" style="3" customWidth="1"/>
    <col min="2" max="2" width="8.7109375" style="108" customWidth="1"/>
    <col min="3" max="3" width="10.5703125" style="3" customWidth="1"/>
    <col min="4" max="4" width="9.42578125" style="3" customWidth="1"/>
    <col min="5" max="5" width="10.140625" style="3" customWidth="1"/>
    <col min="6" max="6" width="10" style="3" customWidth="1"/>
    <col min="7" max="7" width="10.85546875" style="3" customWidth="1"/>
    <col min="8" max="16384" width="9.140625" style="3"/>
  </cols>
  <sheetData>
    <row r="1" spans="1:7" ht="24" customHeight="1">
      <c r="A1" s="4" t="s">
        <v>203</v>
      </c>
    </row>
    <row r="2" spans="1:7" ht="19.5" customHeight="1">
      <c r="A2" s="3" t="s">
        <v>228</v>
      </c>
    </row>
    <row r="3" spans="1:7" ht="27" customHeight="1">
      <c r="A3" s="6"/>
      <c r="B3" s="109"/>
      <c r="C3" s="6"/>
      <c r="D3" s="6"/>
      <c r="E3" s="6"/>
      <c r="F3" s="6"/>
      <c r="G3" s="6"/>
    </row>
    <row r="4" spans="1:7" s="4" customFormat="1" ht="94.5" customHeight="1">
      <c r="A4" s="116"/>
      <c r="B4" s="105" t="s">
        <v>42</v>
      </c>
      <c r="C4" s="104" t="s">
        <v>43</v>
      </c>
      <c r="D4" s="105" t="s">
        <v>60</v>
      </c>
      <c r="E4" s="104" t="s">
        <v>77</v>
      </c>
      <c r="F4" s="105" t="s">
        <v>74</v>
      </c>
      <c r="G4" s="104" t="s">
        <v>78</v>
      </c>
    </row>
    <row r="5" spans="1:7" ht="20.100000000000001" customHeight="1">
      <c r="A5" s="98" t="s">
        <v>139</v>
      </c>
      <c r="B5" s="110" t="s">
        <v>162</v>
      </c>
      <c r="C5" s="113">
        <f>+E5-D5</f>
        <v>66366.09</v>
      </c>
      <c r="D5" s="113">
        <v>61229.25</v>
      </c>
      <c r="E5" s="113">
        <v>127595.34</v>
      </c>
      <c r="F5" s="113">
        <v>104.21</v>
      </c>
      <c r="G5" s="113">
        <v>100.92</v>
      </c>
    </row>
    <row r="6" spans="1:7" ht="20.100000000000001" customHeight="1">
      <c r="A6" s="98" t="s">
        <v>141</v>
      </c>
      <c r="B6" s="110" t="s">
        <v>142</v>
      </c>
      <c r="C6" s="113">
        <f t="shared" ref="C6:C21" si="0">+E6-D6</f>
        <v>75.88</v>
      </c>
      <c r="D6" s="113">
        <v>74.62</v>
      </c>
      <c r="E6" s="113">
        <v>150.5</v>
      </c>
      <c r="F6" s="113">
        <v>98.33</v>
      </c>
      <c r="G6" s="113">
        <v>99.17</v>
      </c>
    </row>
    <row r="7" spans="1:7" ht="20.100000000000001" customHeight="1">
      <c r="A7" s="98" t="s">
        <v>143</v>
      </c>
      <c r="B7" s="110" t="s">
        <v>165</v>
      </c>
      <c r="C7" s="113">
        <f t="shared" si="0"/>
        <v>1.1999999999999997</v>
      </c>
      <c r="D7" s="113">
        <v>1.1000000000000001</v>
      </c>
      <c r="E7" s="113">
        <v>2.2999999999999998</v>
      </c>
      <c r="F7" s="113">
        <v>55</v>
      </c>
      <c r="G7" s="113">
        <v>57.5</v>
      </c>
    </row>
    <row r="8" spans="1:7" ht="79.5" customHeight="1">
      <c r="A8" s="112" t="s">
        <v>144</v>
      </c>
      <c r="B8" s="114" t="s">
        <v>145</v>
      </c>
      <c r="C8" s="115">
        <f t="shared" si="0"/>
        <v>0.09</v>
      </c>
      <c r="D8" s="115">
        <v>0.09</v>
      </c>
      <c r="E8" s="115">
        <v>0.18</v>
      </c>
      <c r="F8" s="115">
        <v>42.86</v>
      </c>
      <c r="G8" s="115">
        <v>42.86</v>
      </c>
    </row>
    <row r="9" spans="1:7" ht="20.100000000000001" customHeight="1">
      <c r="A9" s="98" t="s">
        <v>146</v>
      </c>
      <c r="B9" s="110" t="s">
        <v>145</v>
      </c>
      <c r="C9" s="113">
        <f t="shared" si="0"/>
        <v>641.28</v>
      </c>
      <c r="D9" s="113">
        <v>633.95000000000005</v>
      </c>
      <c r="E9" s="113">
        <v>1275.23</v>
      </c>
      <c r="F9" s="113">
        <v>94.38</v>
      </c>
      <c r="G9" s="113">
        <v>100.5</v>
      </c>
    </row>
    <row r="10" spans="1:7" ht="27.75" customHeight="1">
      <c r="A10" s="112" t="s">
        <v>147</v>
      </c>
      <c r="B10" s="110" t="s">
        <v>148</v>
      </c>
      <c r="C10" s="113">
        <f t="shared" si="0"/>
        <v>4.0599999999999996</v>
      </c>
      <c r="D10" s="113">
        <v>3.66</v>
      </c>
      <c r="E10" s="113">
        <v>7.72</v>
      </c>
      <c r="F10" s="113">
        <v>40.549999999999997</v>
      </c>
      <c r="G10" s="113">
        <v>42.81</v>
      </c>
    </row>
    <row r="11" spans="1:7" ht="27.75" customHeight="1">
      <c r="A11" s="112" t="s">
        <v>149</v>
      </c>
      <c r="B11" s="110" t="s">
        <v>140</v>
      </c>
      <c r="C11" s="113">
        <f t="shared" si="0"/>
        <v>4.4000000000000004</v>
      </c>
      <c r="D11" s="113">
        <v>4</v>
      </c>
      <c r="E11" s="113">
        <v>8.4</v>
      </c>
      <c r="F11" s="113">
        <v>100</v>
      </c>
      <c r="G11" s="113">
        <v>92.31</v>
      </c>
    </row>
    <row r="12" spans="1:7" ht="27.75" customHeight="1">
      <c r="A12" s="112" t="s">
        <v>150</v>
      </c>
      <c r="B12" s="110" t="s">
        <v>148</v>
      </c>
      <c r="C12" s="113">
        <f t="shared" si="0"/>
        <v>50.17</v>
      </c>
      <c r="D12" s="113">
        <v>48.55</v>
      </c>
      <c r="E12" s="113">
        <v>98.72</v>
      </c>
      <c r="F12" s="113">
        <v>116.24</v>
      </c>
      <c r="G12" s="113">
        <v>111.95</v>
      </c>
    </row>
    <row r="13" spans="1:7" ht="27.75" customHeight="1">
      <c r="A13" s="112" t="s">
        <v>151</v>
      </c>
      <c r="B13" s="110" t="s">
        <v>152</v>
      </c>
      <c r="C13" s="113">
        <f t="shared" si="0"/>
        <v>1788.76</v>
      </c>
      <c r="D13" s="113">
        <v>1711.93</v>
      </c>
      <c r="E13" s="113">
        <v>3500.69</v>
      </c>
      <c r="F13" s="113">
        <v>98.76</v>
      </c>
      <c r="G13" s="113">
        <v>98.07</v>
      </c>
    </row>
    <row r="14" spans="1:7" ht="20.100000000000001" customHeight="1">
      <c r="A14" s="112" t="s">
        <v>153</v>
      </c>
      <c r="B14" s="110" t="s">
        <v>140</v>
      </c>
      <c r="C14" s="113">
        <f t="shared" si="0"/>
        <v>920</v>
      </c>
      <c r="D14" s="113">
        <v>810</v>
      </c>
      <c r="E14" s="113">
        <v>1730</v>
      </c>
      <c r="F14" s="113">
        <v>124.62</v>
      </c>
      <c r="G14" s="113">
        <v>123.75</v>
      </c>
    </row>
    <row r="15" spans="1:7" ht="32.25" customHeight="1">
      <c r="A15" s="112" t="s">
        <v>154</v>
      </c>
      <c r="B15" s="110" t="s">
        <v>152</v>
      </c>
      <c r="C15" s="113">
        <f t="shared" si="0"/>
        <v>21723.249999999996</v>
      </c>
      <c r="D15" s="113">
        <v>19283.740000000002</v>
      </c>
      <c r="E15" s="113">
        <v>41006.99</v>
      </c>
      <c r="F15" s="113">
        <v>98.22</v>
      </c>
      <c r="G15" s="113">
        <v>94.39</v>
      </c>
    </row>
    <row r="16" spans="1:7" ht="45" customHeight="1">
      <c r="A16" s="112" t="s">
        <v>155</v>
      </c>
      <c r="B16" s="110" t="s">
        <v>140</v>
      </c>
      <c r="C16" s="113">
        <f t="shared" si="0"/>
        <v>0</v>
      </c>
      <c r="D16" s="113">
        <v>0</v>
      </c>
      <c r="E16" s="113">
        <v>0</v>
      </c>
      <c r="F16" s="113">
        <v>0</v>
      </c>
      <c r="G16" s="113">
        <v>0</v>
      </c>
    </row>
    <row r="17" spans="1:7" ht="20.100000000000001" customHeight="1">
      <c r="A17" s="112" t="s">
        <v>156</v>
      </c>
      <c r="B17" s="110" t="s">
        <v>163</v>
      </c>
      <c r="C17" s="113">
        <f t="shared" si="0"/>
        <v>2898.59</v>
      </c>
      <c r="D17" s="113">
        <v>2862.46</v>
      </c>
      <c r="E17" s="113">
        <v>5761.05</v>
      </c>
      <c r="F17" s="113">
        <v>99.65</v>
      </c>
      <c r="G17" s="113">
        <v>78.37</v>
      </c>
    </row>
    <row r="18" spans="1:7" ht="20.100000000000001" customHeight="1">
      <c r="A18" s="112" t="s">
        <v>157</v>
      </c>
      <c r="B18" s="110" t="s">
        <v>158</v>
      </c>
      <c r="C18" s="113">
        <f t="shared" si="0"/>
        <v>359.28999999999996</v>
      </c>
      <c r="D18" s="113">
        <v>355.98</v>
      </c>
      <c r="E18" s="113">
        <v>715.27</v>
      </c>
      <c r="F18" s="113">
        <v>124.86</v>
      </c>
      <c r="G18" s="113">
        <v>118.93</v>
      </c>
    </row>
    <row r="19" spans="1:7" ht="20.100000000000001" customHeight="1">
      <c r="A19" s="112" t="s">
        <v>159</v>
      </c>
      <c r="B19" s="110" t="s">
        <v>158</v>
      </c>
      <c r="C19" s="113">
        <f t="shared" si="0"/>
        <v>14.15</v>
      </c>
      <c r="D19" s="113">
        <v>14.1</v>
      </c>
      <c r="E19" s="113">
        <v>28.25</v>
      </c>
      <c r="F19" s="113">
        <v>104.21</v>
      </c>
      <c r="G19" s="113">
        <v>106.2</v>
      </c>
    </row>
    <row r="20" spans="1:7" ht="20.100000000000001" customHeight="1">
      <c r="A20" s="112" t="s">
        <v>160</v>
      </c>
      <c r="B20" s="110" t="s">
        <v>164</v>
      </c>
      <c r="C20" s="113">
        <f t="shared" si="0"/>
        <v>368</v>
      </c>
      <c r="D20" s="113">
        <v>360</v>
      </c>
      <c r="E20" s="113">
        <v>728</v>
      </c>
      <c r="F20" s="113">
        <v>104.65</v>
      </c>
      <c r="G20" s="113">
        <v>105.81</v>
      </c>
    </row>
    <row r="21" spans="1:7" ht="30" customHeight="1">
      <c r="A21" s="112" t="s">
        <v>161</v>
      </c>
      <c r="B21" s="110" t="s">
        <v>148</v>
      </c>
      <c r="C21" s="113">
        <f t="shared" si="0"/>
        <v>2018.2400000000002</v>
      </c>
      <c r="D21" s="113">
        <v>2011.12</v>
      </c>
      <c r="E21" s="113">
        <v>4029.36</v>
      </c>
      <c r="F21" s="113">
        <v>94.82</v>
      </c>
      <c r="G21" s="113">
        <v>95.13</v>
      </c>
    </row>
    <row r="22" spans="1:7" ht="6.75" customHeight="1">
      <c r="A22" s="54"/>
      <c r="B22" s="111"/>
      <c r="C22" s="54"/>
      <c r="D22" s="54"/>
      <c r="E22" s="54"/>
      <c r="F22" s="54"/>
      <c r="G22" s="54"/>
    </row>
  </sheetData>
  <phoneticPr fontId="2" type="noConversion"/>
  <pageMargins left="1.03" right="0.31" top="0.5" bottom="0.62992125984252001" header="0.31496062992126" footer="0.196850393700787"/>
  <pageSetup paperSize="9" firstPageNumber="15" orientation="portrait" r:id="rId1"/>
  <headerFooter alignWithMargins="0"/>
</worksheet>
</file>

<file path=xl/worksheets/sheet4.xml><?xml version="1.0" encoding="utf-8"?>
<worksheet xmlns="http://schemas.openxmlformats.org/spreadsheetml/2006/main" xmlns:r="http://schemas.openxmlformats.org/officeDocument/2006/relationships">
  <sheetPr>
    <tabColor rgb="FFFFFF00"/>
  </sheetPr>
  <dimension ref="A1:H31"/>
  <sheetViews>
    <sheetView workbookViewId="0">
      <selection activeCell="B4" sqref="B4"/>
    </sheetView>
  </sheetViews>
  <sheetFormatPr defaultColWidth="9.140625" defaultRowHeight="15.75"/>
  <cols>
    <col min="1" max="1" width="2.28515625" style="3" customWidth="1"/>
    <col min="2" max="2" width="27.7109375" style="3" customWidth="1"/>
    <col min="3" max="7" width="9.5703125" style="3" customWidth="1"/>
    <col min="8" max="8" width="10.28515625" style="3" customWidth="1"/>
    <col min="9" max="16384" width="9.140625" style="3"/>
  </cols>
  <sheetData>
    <row r="1" spans="1:8" ht="24" customHeight="1">
      <c r="A1" s="267" t="s">
        <v>204</v>
      </c>
      <c r="B1" s="267"/>
      <c r="C1" s="267"/>
      <c r="D1" s="267"/>
      <c r="E1" s="267"/>
      <c r="F1" s="267"/>
      <c r="G1" s="267"/>
      <c r="H1" s="267"/>
    </row>
    <row r="2" spans="1:8" ht="20.100000000000001" customHeight="1">
      <c r="A2" s="266" t="s">
        <v>228</v>
      </c>
      <c r="B2" s="266"/>
      <c r="C2" s="10"/>
      <c r="D2" s="10"/>
      <c r="E2" s="10"/>
      <c r="F2" s="10"/>
      <c r="G2" s="10"/>
    </row>
    <row r="3" spans="1:8" ht="20.100000000000001" customHeight="1">
      <c r="A3" s="11"/>
      <c r="B3" s="11"/>
      <c r="C3" s="11"/>
      <c r="D3" s="11"/>
      <c r="E3" s="11"/>
      <c r="F3" s="11"/>
      <c r="G3" s="12"/>
    </row>
    <row r="4" spans="1:8" s="219" customFormat="1" ht="90.75" customHeight="1">
      <c r="A4" s="214"/>
      <c r="B4" s="215"/>
      <c r="C4" s="216" t="s">
        <v>227</v>
      </c>
      <c r="D4" s="217" t="s">
        <v>83</v>
      </c>
      <c r="E4" s="218" t="s">
        <v>84</v>
      </c>
      <c r="F4" s="217" t="s">
        <v>85</v>
      </c>
      <c r="G4" s="218" t="s">
        <v>86</v>
      </c>
      <c r="H4" s="217" t="s">
        <v>79</v>
      </c>
    </row>
    <row r="5" spans="1:8" s="225" customFormat="1" ht="17.25" customHeight="1">
      <c r="A5" s="220" t="s">
        <v>1</v>
      </c>
      <c r="B5" s="221"/>
      <c r="C5" s="222">
        <f>+C6+C13</f>
        <v>907313</v>
      </c>
      <c r="D5" s="222">
        <f t="shared" ref="D5:F5" si="0">+D6+D13</f>
        <v>56203</v>
      </c>
      <c r="E5" s="222">
        <f t="shared" si="0"/>
        <v>40558</v>
      </c>
      <c r="F5" s="222">
        <f t="shared" si="0"/>
        <v>96761</v>
      </c>
      <c r="G5" s="223">
        <v>82.643247208411438</v>
      </c>
      <c r="H5" s="224">
        <v>72.504589562024663</v>
      </c>
    </row>
    <row r="6" spans="1:8" s="225" customFormat="1" ht="17.25" customHeight="1">
      <c r="A6" s="226" t="s">
        <v>44</v>
      </c>
      <c r="B6" s="227"/>
      <c r="C6" s="228">
        <v>643226</v>
      </c>
      <c r="D6" s="228">
        <v>35132</v>
      </c>
      <c r="E6" s="228">
        <v>29294</v>
      </c>
      <c r="F6" s="228">
        <v>64426</v>
      </c>
      <c r="G6" s="229">
        <v>89.09367396593673</v>
      </c>
      <c r="H6" s="230">
        <v>70.614669647945988</v>
      </c>
    </row>
    <row r="7" spans="1:8" s="219" customFormat="1" ht="17.25" customHeight="1">
      <c r="A7" s="231"/>
      <c r="B7" s="232" t="s">
        <v>47</v>
      </c>
      <c r="C7" s="233">
        <v>556726</v>
      </c>
      <c r="D7" s="233">
        <v>30685</v>
      </c>
      <c r="E7" s="233">
        <v>26125</v>
      </c>
      <c r="F7" s="233">
        <v>56810</v>
      </c>
      <c r="G7" s="234">
        <v>158.40053355969198</v>
      </c>
      <c r="H7" s="235">
        <v>119.87508176658015</v>
      </c>
    </row>
    <row r="8" spans="1:8" s="219" customFormat="1" ht="17.25" customHeight="1">
      <c r="A8" s="231"/>
      <c r="B8" s="236" t="s">
        <v>166</v>
      </c>
      <c r="C8" s="233">
        <v>62070</v>
      </c>
      <c r="D8" s="233">
        <v>3219</v>
      </c>
      <c r="E8" s="233">
        <v>2010</v>
      </c>
      <c r="F8" s="233">
        <v>5229</v>
      </c>
      <c r="G8" s="234">
        <v>136.54891304347828</v>
      </c>
      <c r="H8" s="237">
        <v>126.18243243243244</v>
      </c>
    </row>
    <row r="9" spans="1:8" s="219" customFormat="1" ht="18.75" customHeight="1">
      <c r="A9" s="231"/>
      <c r="B9" s="253" t="s">
        <v>167</v>
      </c>
      <c r="C9" s="233"/>
      <c r="D9" s="233"/>
      <c r="E9" s="233"/>
      <c r="F9" s="233"/>
      <c r="G9" s="234"/>
      <c r="H9" s="237"/>
    </row>
    <row r="10" spans="1:8" s="219" customFormat="1" ht="17.25" customHeight="1">
      <c r="A10" s="231"/>
      <c r="B10" s="232" t="s">
        <v>168</v>
      </c>
      <c r="C10" s="233">
        <v>60500</v>
      </c>
      <c r="D10" s="233">
        <v>2885</v>
      </c>
      <c r="E10" s="233">
        <v>2098</v>
      </c>
      <c r="F10" s="233">
        <v>4983</v>
      </c>
      <c r="G10" s="234">
        <v>28.866263070996144</v>
      </c>
      <c r="H10" s="235">
        <v>28.588640275387263</v>
      </c>
    </row>
    <row r="11" spans="1:8" s="219" customFormat="1" ht="17.25" customHeight="1">
      <c r="A11" s="231"/>
      <c r="B11" s="232" t="s">
        <v>169</v>
      </c>
      <c r="C11" s="233">
        <v>26000</v>
      </c>
      <c r="D11" s="233">
        <v>1562</v>
      </c>
      <c r="E11" s="233">
        <v>1071</v>
      </c>
      <c r="F11" s="233">
        <v>2633</v>
      </c>
      <c r="G11" s="234">
        <v>116.66666666666667</v>
      </c>
      <c r="H11" s="235">
        <v>101.81747873163187</v>
      </c>
    </row>
    <row r="12" spans="1:8" s="219" customFormat="1" ht="17.25" customHeight="1">
      <c r="A12" s="231"/>
      <c r="B12" s="232" t="s">
        <v>170</v>
      </c>
      <c r="C12" s="233"/>
      <c r="D12" s="233"/>
      <c r="E12" s="233"/>
      <c r="F12" s="233"/>
      <c r="G12" s="234"/>
      <c r="H12" s="235"/>
    </row>
    <row r="13" spans="1:8" s="225" customFormat="1" ht="17.25" customHeight="1">
      <c r="A13" s="226" t="s">
        <v>46</v>
      </c>
      <c r="B13" s="238"/>
      <c r="C13" s="228">
        <v>264087</v>
      </c>
      <c r="D13" s="228">
        <v>21071</v>
      </c>
      <c r="E13" s="228">
        <v>11264</v>
      </c>
      <c r="F13" s="228">
        <v>32335</v>
      </c>
      <c r="G13" s="229">
        <v>69.548036552235118</v>
      </c>
      <c r="H13" s="230">
        <v>76.588739666974575</v>
      </c>
    </row>
    <row r="14" spans="1:8" s="219" customFormat="1" ht="17.25" customHeight="1">
      <c r="A14" s="239"/>
      <c r="B14" s="232" t="s">
        <v>171</v>
      </c>
      <c r="C14" s="233">
        <v>264087</v>
      </c>
      <c r="D14" s="233">
        <v>16895</v>
      </c>
      <c r="E14" s="233">
        <v>11264</v>
      </c>
      <c r="F14" s="233">
        <v>28159</v>
      </c>
      <c r="G14" s="234">
        <v>122.75501307759373</v>
      </c>
      <c r="H14" s="235">
        <v>105.96447655603221</v>
      </c>
    </row>
    <row r="15" spans="1:8" s="219" customFormat="1" ht="17.25" customHeight="1">
      <c r="A15" s="239"/>
      <c r="B15" s="236" t="s">
        <v>166</v>
      </c>
      <c r="C15" s="233">
        <v>144830</v>
      </c>
      <c r="D15" s="233">
        <v>9102</v>
      </c>
      <c r="E15" s="233">
        <v>6814</v>
      </c>
      <c r="F15" s="233">
        <v>15916</v>
      </c>
      <c r="G15" s="234">
        <v>199.47306791569085</v>
      </c>
      <c r="H15" s="235">
        <v>161.07681408764296</v>
      </c>
    </row>
    <row r="16" spans="1:8" s="219" customFormat="1" ht="21" customHeight="1">
      <c r="A16" s="239"/>
      <c r="B16" s="253" t="s">
        <v>172</v>
      </c>
      <c r="C16" s="233"/>
      <c r="D16" s="233">
        <v>4176</v>
      </c>
      <c r="E16" s="233">
        <v>0</v>
      </c>
      <c r="F16" s="233">
        <v>4176</v>
      </c>
      <c r="G16" s="234">
        <v>0</v>
      </c>
      <c r="H16" s="235">
        <v>26.692233940556086</v>
      </c>
    </row>
    <row r="17" spans="1:8" s="219" customFormat="1" ht="17.25" customHeight="1">
      <c r="A17" s="240"/>
      <c r="B17" s="232" t="s">
        <v>170</v>
      </c>
      <c r="C17" s="241"/>
      <c r="D17" s="241"/>
      <c r="E17" s="242"/>
      <c r="F17" s="242"/>
      <c r="G17" s="243"/>
      <c r="H17" s="98"/>
    </row>
    <row r="18" spans="1:8" s="225" customFormat="1" ht="17.25" customHeight="1">
      <c r="A18" s="226" t="s">
        <v>45</v>
      </c>
      <c r="B18" s="238"/>
      <c r="C18" s="228"/>
      <c r="D18" s="228"/>
      <c r="E18" s="244"/>
      <c r="F18" s="244"/>
      <c r="G18" s="245"/>
      <c r="H18" s="246"/>
    </row>
    <row r="19" spans="1:8" s="219" customFormat="1" ht="20.100000000000001" customHeight="1">
      <c r="A19" s="240"/>
      <c r="B19" s="232" t="s">
        <v>173</v>
      </c>
      <c r="C19" s="233"/>
      <c r="D19" s="233"/>
      <c r="E19" s="242"/>
      <c r="F19" s="242"/>
      <c r="G19" s="243"/>
      <c r="H19" s="98"/>
    </row>
    <row r="20" spans="1:8" s="219" customFormat="1" ht="20.100000000000001" customHeight="1">
      <c r="A20" s="240"/>
      <c r="B20" s="236" t="s">
        <v>166</v>
      </c>
      <c r="C20" s="233"/>
      <c r="D20" s="233"/>
      <c r="E20" s="242"/>
      <c r="F20" s="242"/>
      <c r="G20" s="243"/>
      <c r="H20" s="98"/>
    </row>
    <row r="21" spans="1:8" s="219" customFormat="1" ht="30.75" customHeight="1">
      <c r="A21" s="240"/>
      <c r="B21" s="253" t="s">
        <v>174</v>
      </c>
      <c r="C21" s="233"/>
      <c r="D21" s="233"/>
      <c r="E21" s="242"/>
      <c r="F21" s="242"/>
      <c r="G21" s="243"/>
      <c r="H21" s="98"/>
    </row>
    <row r="22" spans="1:8" s="219" customFormat="1" ht="20.100000000000001" customHeight="1">
      <c r="A22" s="247"/>
      <c r="B22" s="248" t="s">
        <v>170</v>
      </c>
      <c r="C22" s="249"/>
      <c r="D22" s="250"/>
      <c r="E22" s="250"/>
      <c r="F22" s="250"/>
      <c r="G22" s="251"/>
      <c r="H22" s="252"/>
    </row>
    <row r="23" spans="1:8" ht="20.100000000000001" customHeight="1">
      <c r="A23" s="16"/>
      <c r="B23" s="9"/>
      <c r="C23" s="9"/>
      <c r="D23" s="14"/>
      <c r="E23" s="14"/>
      <c r="F23" s="15"/>
      <c r="G23" s="15"/>
    </row>
    <row r="24" spans="1:8" ht="20.100000000000001" customHeight="1">
      <c r="A24" s="16"/>
      <c r="B24" s="9"/>
      <c r="C24" s="9"/>
      <c r="D24" s="14"/>
      <c r="E24" s="14"/>
      <c r="F24" s="15"/>
      <c r="G24" s="15"/>
    </row>
    <row r="25" spans="1:8">
      <c r="A25" s="16"/>
      <c r="B25" s="13"/>
      <c r="C25" s="13"/>
      <c r="D25" s="14"/>
      <c r="E25" s="14"/>
      <c r="F25" s="15"/>
      <c r="G25" s="15"/>
    </row>
    <row r="26" spans="1:8" ht="18.75" customHeight="1"/>
    <row r="31" spans="1:8" ht="46.5" customHeight="1"/>
  </sheetData>
  <mergeCells count="2">
    <mergeCell ref="A2:B2"/>
    <mergeCell ref="A1:H1"/>
  </mergeCells>
  <phoneticPr fontId="2" type="noConversion"/>
  <pageMargins left="0.82" right="0.65" top="0.43" bottom="0.62992125984252001" header="0.31496062992126" footer="0.196850393700787"/>
  <pageSetup paperSize="9" firstPageNumber="15" orientation="portrait" r:id="rId1"/>
  <headerFooter alignWithMargins="0"/>
</worksheet>
</file>

<file path=xl/worksheets/sheet5.xml><?xml version="1.0" encoding="utf-8"?>
<worksheet xmlns="http://schemas.openxmlformats.org/spreadsheetml/2006/main" xmlns:r="http://schemas.openxmlformats.org/officeDocument/2006/relationships">
  <dimension ref="A1:G26"/>
  <sheetViews>
    <sheetView workbookViewId="0">
      <selection activeCell="D4" sqref="D4"/>
    </sheetView>
  </sheetViews>
  <sheetFormatPr defaultColWidth="9.140625" defaultRowHeight="15.75"/>
  <cols>
    <col min="1" max="1" width="1.85546875" style="3" customWidth="1"/>
    <col min="2" max="2" width="30.85546875" style="3" customWidth="1"/>
    <col min="3" max="3" width="11.85546875" style="3" customWidth="1"/>
    <col min="4" max="4" width="10.7109375" style="3" customWidth="1"/>
    <col min="5" max="5" width="12.28515625" style="3" customWidth="1"/>
    <col min="6" max="6" width="9.5703125" style="3" customWidth="1"/>
    <col min="7" max="7" width="12.28515625" style="3" customWidth="1"/>
    <col min="8" max="16384" width="9.140625" style="3"/>
  </cols>
  <sheetData>
    <row r="1" spans="1:7" ht="24" customHeight="1">
      <c r="A1" s="269" t="s">
        <v>205</v>
      </c>
      <c r="B1" s="269"/>
    </row>
    <row r="2" spans="1:7" ht="20.100000000000001" customHeight="1">
      <c r="A2" s="268" t="s">
        <v>228</v>
      </c>
      <c r="B2" s="268"/>
    </row>
    <row r="3" spans="1:7" ht="20.100000000000001" customHeight="1">
      <c r="A3" s="17"/>
      <c r="B3" s="6"/>
      <c r="C3" s="6"/>
      <c r="D3" s="6"/>
      <c r="E3" s="6"/>
      <c r="F3" s="6"/>
      <c r="G3" s="6"/>
    </row>
    <row r="4" spans="1:7" s="119" customFormat="1" ht="110.25" customHeight="1">
      <c r="A4" s="128"/>
      <c r="B4" s="129"/>
      <c r="C4" s="57" t="s">
        <v>89</v>
      </c>
      <c r="D4" s="5" t="s">
        <v>175</v>
      </c>
      <c r="E4" s="57" t="s">
        <v>187</v>
      </c>
      <c r="F4" s="5" t="s">
        <v>185</v>
      </c>
      <c r="G4" s="57" t="s">
        <v>221</v>
      </c>
    </row>
    <row r="5" spans="1:7" s="119" customFormat="1" ht="20.100000000000001" customHeight="1">
      <c r="A5" s="130" t="s">
        <v>2</v>
      </c>
      <c r="B5" s="131"/>
      <c r="C5" s="190">
        <v>342571.2</v>
      </c>
      <c r="D5" s="190">
        <v>313129.59999999998</v>
      </c>
      <c r="E5" s="190">
        <v>643293</v>
      </c>
      <c r="F5" s="158">
        <v>94.84079701141917</v>
      </c>
      <c r="G5" s="158">
        <v>96.05</v>
      </c>
    </row>
    <row r="6" spans="1:7" s="119" customFormat="1" ht="20.100000000000001" customHeight="1">
      <c r="A6" s="132" t="s">
        <v>3</v>
      </c>
      <c r="B6" s="133"/>
      <c r="C6" s="139"/>
      <c r="D6" s="139"/>
      <c r="E6" s="139"/>
      <c r="F6" s="118"/>
      <c r="G6" s="142"/>
    </row>
    <row r="7" spans="1:7" s="119" customFormat="1" ht="20.100000000000001" customHeight="1">
      <c r="A7" s="132"/>
      <c r="B7" s="133" t="s">
        <v>4</v>
      </c>
      <c r="C7" s="139">
        <v>2956</v>
      </c>
      <c r="D7" s="139">
        <v>2630</v>
      </c>
      <c r="E7" s="139">
        <v>5350</v>
      </c>
      <c r="F7" s="118">
        <v>96.69</v>
      </c>
      <c r="G7" s="142">
        <v>91.58</v>
      </c>
    </row>
    <row r="8" spans="1:7" s="119" customFormat="1" ht="20.100000000000001" customHeight="1">
      <c r="A8" s="132"/>
      <c r="B8" s="133" t="s">
        <v>5</v>
      </c>
      <c r="C8" s="139">
        <f>+C5-C7</f>
        <v>339615.2</v>
      </c>
      <c r="D8" s="139">
        <f>+D5-D7</f>
        <v>310499.59999999998</v>
      </c>
      <c r="E8" s="139">
        <f>+E5-E7</f>
        <v>637943</v>
      </c>
      <c r="F8" s="142">
        <v>94.82542631795296</v>
      </c>
      <c r="G8" s="142">
        <v>96.09</v>
      </c>
    </row>
    <row r="9" spans="1:7" s="119" customFormat="1" ht="20.100000000000001" customHeight="1">
      <c r="A9" s="132"/>
      <c r="B9" s="133" t="s">
        <v>8</v>
      </c>
      <c r="C9" s="139"/>
      <c r="D9" s="139"/>
      <c r="E9" s="139"/>
      <c r="F9" s="118"/>
      <c r="G9" s="118"/>
    </row>
    <row r="10" spans="1:7" s="119" customFormat="1" ht="20.100000000000001" customHeight="1">
      <c r="A10" s="132" t="s">
        <v>9</v>
      </c>
      <c r="B10" s="133"/>
      <c r="C10" s="139"/>
      <c r="D10" s="139"/>
      <c r="E10" s="139"/>
      <c r="F10" s="118"/>
      <c r="G10" s="118"/>
    </row>
    <row r="11" spans="1:7" s="119" customFormat="1" ht="20.100000000000001" customHeight="1">
      <c r="A11" s="121"/>
      <c r="B11" s="140" t="s">
        <v>27</v>
      </c>
      <c r="C11" s="139">
        <v>126512.1</v>
      </c>
      <c r="D11" s="139">
        <v>114532</v>
      </c>
      <c r="E11" s="139">
        <v>235854.6</v>
      </c>
      <c r="F11" s="118">
        <v>94.4</v>
      </c>
      <c r="G11" s="142">
        <v>96.84</v>
      </c>
    </row>
    <row r="12" spans="1:7" s="119" customFormat="1" ht="20.100000000000001" customHeight="1">
      <c r="A12" s="121"/>
      <c r="B12" s="140" t="s">
        <v>28</v>
      </c>
      <c r="C12" s="139">
        <v>25012.799999999999</v>
      </c>
      <c r="D12" s="139">
        <v>24427.8</v>
      </c>
      <c r="E12" s="139">
        <v>50023.6</v>
      </c>
      <c r="F12" s="118">
        <v>95.44</v>
      </c>
      <c r="G12" s="142">
        <v>102.85</v>
      </c>
    </row>
    <row r="13" spans="1:7" s="119" customFormat="1" ht="31.5" customHeight="1">
      <c r="A13" s="121"/>
      <c r="B13" s="141" t="s">
        <v>26</v>
      </c>
      <c r="C13" s="139">
        <v>36141</v>
      </c>
      <c r="D13" s="139">
        <v>32240.1</v>
      </c>
      <c r="E13" s="139">
        <v>65942.2</v>
      </c>
      <c r="F13" s="118">
        <v>95.66</v>
      </c>
      <c r="G13" s="142">
        <v>93.45</v>
      </c>
    </row>
    <row r="14" spans="1:7" s="119" customFormat="1" ht="20.100000000000001" customHeight="1">
      <c r="A14" s="121"/>
      <c r="B14" s="134" t="s">
        <v>176</v>
      </c>
      <c r="C14" s="139">
        <v>5614.6</v>
      </c>
      <c r="D14" s="139">
        <v>5318.5</v>
      </c>
      <c r="E14" s="139">
        <v>10847</v>
      </c>
      <c r="F14" s="118">
        <v>96.2</v>
      </c>
      <c r="G14" s="142">
        <v>97.57</v>
      </c>
    </row>
    <row r="15" spans="1:7" s="119" customFormat="1" ht="20.100000000000001" customHeight="1">
      <c r="A15" s="121"/>
      <c r="B15" s="134" t="s">
        <v>177</v>
      </c>
      <c r="C15" s="139">
        <v>45840.9</v>
      </c>
      <c r="D15" s="139">
        <v>41705.9</v>
      </c>
      <c r="E15" s="139">
        <v>85388.800000000003</v>
      </c>
      <c r="F15" s="142">
        <v>95.47</v>
      </c>
      <c r="G15" s="142">
        <v>91.04</v>
      </c>
    </row>
    <row r="16" spans="1:7" s="119" customFormat="1" ht="20.100000000000001" customHeight="1">
      <c r="A16" s="121"/>
      <c r="B16" s="134" t="s">
        <v>178</v>
      </c>
      <c r="C16" s="139">
        <v>12502</v>
      </c>
      <c r="D16" s="139">
        <v>10708</v>
      </c>
      <c r="E16" s="139">
        <v>22403</v>
      </c>
      <c r="F16" s="118">
        <v>91.56</v>
      </c>
      <c r="G16" s="142">
        <v>90.78</v>
      </c>
    </row>
    <row r="17" spans="1:7" s="119" customFormat="1" ht="20.100000000000001" customHeight="1">
      <c r="A17" s="121"/>
      <c r="B17" s="134" t="s">
        <v>179</v>
      </c>
      <c r="C17" s="139">
        <v>25862.7</v>
      </c>
      <c r="D17" s="139">
        <v>23159</v>
      </c>
      <c r="E17" s="139">
        <v>46858</v>
      </c>
      <c r="F17" s="118">
        <v>97.72</v>
      </c>
      <c r="G17" s="142">
        <v>93.59</v>
      </c>
    </row>
    <row r="18" spans="1:7" s="119" customFormat="1" ht="20.100000000000001" customHeight="1">
      <c r="A18" s="135"/>
      <c r="B18" s="134" t="s">
        <v>180</v>
      </c>
      <c r="C18" s="139">
        <v>30304</v>
      </c>
      <c r="D18" s="139">
        <v>29183</v>
      </c>
      <c r="E18" s="139">
        <v>59591</v>
      </c>
      <c r="F18" s="118">
        <v>95.97</v>
      </c>
      <c r="G18" s="142">
        <v>99.54</v>
      </c>
    </row>
    <row r="19" spans="1:7" s="119" customFormat="1" ht="20.100000000000001" customHeight="1">
      <c r="A19" s="135"/>
      <c r="B19" s="134" t="s">
        <v>181</v>
      </c>
      <c r="C19" s="139">
        <v>5996</v>
      </c>
      <c r="D19" s="139">
        <v>5933</v>
      </c>
      <c r="E19" s="139">
        <v>12494</v>
      </c>
      <c r="F19" s="118">
        <v>90.43</v>
      </c>
      <c r="G19" s="142">
        <v>105.73</v>
      </c>
    </row>
    <row r="20" spans="1:7" s="119" customFormat="1" ht="20.100000000000001" customHeight="1">
      <c r="A20" s="135"/>
      <c r="B20" s="134" t="s">
        <v>183</v>
      </c>
      <c r="C20" s="139">
        <v>222</v>
      </c>
      <c r="D20" s="139">
        <v>246</v>
      </c>
      <c r="E20" s="139">
        <v>462</v>
      </c>
      <c r="F20" s="118">
        <v>113.89</v>
      </c>
      <c r="G20" s="142">
        <v>99.57</v>
      </c>
    </row>
    <row r="21" spans="1:7" s="119" customFormat="1" ht="20.100000000000001" customHeight="1">
      <c r="A21" s="135"/>
      <c r="B21" s="134" t="s">
        <v>182</v>
      </c>
      <c r="C21" s="139">
        <v>21058.3</v>
      </c>
      <c r="D21" s="139">
        <v>19757.3</v>
      </c>
      <c r="E21" s="139">
        <v>41372.800000000003</v>
      </c>
      <c r="F21" s="118">
        <v>91.4</v>
      </c>
      <c r="G21" s="142">
        <v>101.69</v>
      </c>
    </row>
    <row r="22" spans="1:7" s="119" customFormat="1" ht="33.75" customHeight="1">
      <c r="A22" s="135"/>
      <c r="B22" s="141" t="s">
        <v>184</v>
      </c>
      <c r="C22" s="139">
        <v>7504.8</v>
      </c>
      <c r="D22" s="139">
        <v>5919</v>
      </c>
      <c r="E22" s="139">
        <v>12056</v>
      </c>
      <c r="F22" s="118">
        <v>96.45</v>
      </c>
      <c r="G22" s="142">
        <v>83.2</v>
      </c>
    </row>
    <row r="23" spans="1:7" s="119" customFormat="1" ht="4.5" customHeight="1">
      <c r="A23" s="136"/>
      <c r="B23" s="137"/>
      <c r="C23" s="138"/>
      <c r="D23" s="138"/>
      <c r="E23" s="138"/>
      <c r="F23" s="122"/>
      <c r="G23" s="122"/>
    </row>
    <row r="24" spans="1:7" ht="4.5" customHeight="1">
      <c r="A24" s="19"/>
    </row>
    <row r="25" spans="1:7" ht="4.5" customHeight="1">
      <c r="A25" s="19"/>
    </row>
    <row r="26" spans="1:7">
      <c r="A26" s="18"/>
    </row>
  </sheetData>
  <mergeCells count="2">
    <mergeCell ref="A2:B2"/>
    <mergeCell ref="A1:B1"/>
  </mergeCells>
  <phoneticPr fontId="2" type="noConversion"/>
  <pageMargins left="0.82" right="0.39" top="0.43" bottom="0.62992125984252001" header="0.31496062992126" footer="0.196850393700787"/>
  <pageSetup paperSize="9" firstPageNumber="15" orientation="portrait" r:id="rId1"/>
  <headerFooter alignWithMargins="0"/>
</worksheet>
</file>

<file path=xl/worksheets/sheet6.xml><?xml version="1.0" encoding="utf-8"?>
<worksheet xmlns="http://schemas.openxmlformats.org/spreadsheetml/2006/main" xmlns:r="http://schemas.openxmlformats.org/officeDocument/2006/relationships">
  <dimension ref="A1:I51"/>
  <sheetViews>
    <sheetView workbookViewId="0">
      <selection activeCell="A4" sqref="A4"/>
    </sheetView>
  </sheetViews>
  <sheetFormatPr defaultColWidth="9.140625" defaultRowHeight="15.75"/>
  <cols>
    <col min="1" max="1" width="31.85546875" style="3" customWidth="1"/>
    <col min="2" max="2" width="10.5703125" style="3" customWidth="1"/>
    <col min="3" max="3" width="10.28515625" style="3" customWidth="1"/>
    <col min="4" max="4" width="13.140625" style="3" customWidth="1"/>
    <col min="5" max="5" width="9.140625" style="3" customWidth="1"/>
    <col min="6" max="6" width="12.7109375" style="3" customWidth="1"/>
    <col min="7" max="7" width="9.140625" style="3"/>
    <col min="8" max="8" width="10.42578125" style="3" bestFit="1" customWidth="1"/>
    <col min="9" max="16384" width="9.140625" style="3"/>
  </cols>
  <sheetData>
    <row r="1" spans="1:9" ht="24" customHeight="1">
      <c r="A1" s="7" t="s">
        <v>224</v>
      </c>
    </row>
    <row r="2" spans="1:9" ht="20.100000000000001" customHeight="1">
      <c r="A2" s="9" t="s">
        <v>228</v>
      </c>
      <c r="G2" s="9"/>
    </row>
    <row r="3" spans="1:9" ht="29.25" customHeight="1">
      <c r="A3" s="6"/>
      <c r="G3" s="9"/>
    </row>
    <row r="4" spans="1:9" ht="98.25" customHeight="1">
      <c r="A4" s="55"/>
      <c r="B4" s="57" t="s">
        <v>89</v>
      </c>
      <c r="C4" s="5" t="s">
        <v>90</v>
      </c>
      <c r="D4" s="57" t="s">
        <v>91</v>
      </c>
      <c r="E4" s="5" t="s">
        <v>37</v>
      </c>
      <c r="F4" s="57" t="s">
        <v>79</v>
      </c>
      <c r="G4" s="20"/>
    </row>
    <row r="5" spans="1:9" s="117" customFormat="1" ht="22.5" customHeight="1">
      <c r="A5" s="143" t="s">
        <v>2</v>
      </c>
      <c r="B5" s="192">
        <v>33054.199999999997</v>
      </c>
      <c r="C5" s="192">
        <v>36106.9</v>
      </c>
      <c r="D5" s="192">
        <v>74976.600000000006</v>
      </c>
      <c r="E5" s="158">
        <v>92.89</v>
      </c>
      <c r="F5" s="158">
        <v>102.44</v>
      </c>
      <c r="G5" s="193"/>
      <c r="H5" s="202"/>
    </row>
    <row r="6" spans="1:9" s="119" customFormat="1" ht="22.5" customHeight="1">
      <c r="A6" s="120" t="s">
        <v>3</v>
      </c>
      <c r="B6" s="145"/>
      <c r="C6" s="145"/>
      <c r="D6" s="145"/>
      <c r="E6" s="118"/>
      <c r="F6" s="118"/>
      <c r="G6" s="144"/>
    </row>
    <row r="7" spans="1:9" s="119" customFormat="1" ht="22.5" customHeight="1">
      <c r="A7" s="146" t="s">
        <v>29</v>
      </c>
      <c r="B7" s="145"/>
      <c r="C7" s="145"/>
      <c r="D7" s="145"/>
      <c r="E7" s="118"/>
      <c r="F7" s="118"/>
      <c r="G7" s="144"/>
    </row>
    <row r="8" spans="1:9" s="119" customFormat="1" ht="22.5" customHeight="1">
      <c r="A8" s="146" t="s">
        <v>30</v>
      </c>
      <c r="B8" s="145">
        <f>+B5</f>
        <v>33054.199999999997</v>
      </c>
      <c r="C8" s="145">
        <f>+C5</f>
        <v>36106.9</v>
      </c>
      <c r="D8" s="145">
        <f>+D5</f>
        <v>74976.600000000006</v>
      </c>
      <c r="E8" s="142">
        <f>+E5</f>
        <v>92.89</v>
      </c>
      <c r="F8" s="142">
        <f>+F5</f>
        <v>102.44</v>
      </c>
      <c r="G8" s="144"/>
    </row>
    <row r="9" spans="1:9" s="119" customFormat="1" ht="22.5" customHeight="1">
      <c r="A9" s="146" t="s">
        <v>8</v>
      </c>
      <c r="B9" s="145"/>
      <c r="C9" s="145"/>
      <c r="D9" s="145"/>
      <c r="E9" s="118"/>
      <c r="F9" s="118"/>
    </row>
    <row r="10" spans="1:9" s="119" customFormat="1" ht="22.5" customHeight="1">
      <c r="A10" s="120" t="s">
        <v>25</v>
      </c>
      <c r="B10" s="145"/>
      <c r="C10" s="145"/>
      <c r="D10" s="145"/>
      <c r="E10" s="118"/>
      <c r="F10" s="118"/>
    </row>
    <row r="11" spans="1:9" s="119" customFormat="1" ht="22.5" customHeight="1">
      <c r="A11" s="146" t="s">
        <v>35</v>
      </c>
      <c r="B11" s="145">
        <v>3269.4</v>
      </c>
      <c r="C11" s="145">
        <v>3433.5</v>
      </c>
      <c r="D11" s="145">
        <v>7125.8</v>
      </c>
      <c r="E11" s="118">
        <v>92.99</v>
      </c>
      <c r="F11" s="142">
        <v>101.22</v>
      </c>
      <c r="I11" s="199"/>
    </row>
    <row r="12" spans="1:9" s="119" customFormat="1" ht="22.5" customHeight="1">
      <c r="A12" s="147" t="s">
        <v>36</v>
      </c>
      <c r="B12" s="148">
        <v>29619.8</v>
      </c>
      <c r="C12" s="148">
        <v>32523.4</v>
      </c>
      <c r="D12" s="148">
        <v>67547.8</v>
      </c>
      <c r="E12" s="196">
        <v>92.86</v>
      </c>
      <c r="F12" s="196">
        <v>102.64</v>
      </c>
      <c r="I12" s="199"/>
    </row>
    <row r="13" spans="1:9" s="119" customFormat="1" ht="30.75" customHeight="1">
      <c r="A13" s="213" t="s">
        <v>186</v>
      </c>
      <c r="B13" s="149">
        <v>165</v>
      </c>
      <c r="C13" s="149">
        <v>150</v>
      </c>
      <c r="D13" s="149">
        <v>303</v>
      </c>
      <c r="E13" s="197">
        <v>98.04</v>
      </c>
      <c r="F13" s="197">
        <v>89.91</v>
      </c>
      <c r="I13" s="199"/>
    </row>
    <row r="14" spans="1:9" ht="20.100000000000001" customHeight="1"/>
    <row r="15" spans="1:9" ht="20.100000000000001" customHeight="1"/>
    <row r="16" spans="1:9"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sheetData>
  <phoneticPr fontId="2" type="noConversion"/>
  <pageMargins left="0.95" right="0.511811023622047" top="0.5" bottom="0.62992125984252001" header="0.31496062992126" footer="0.196850393700787"/>
  <pageSetup paperSize="9" firstPageNumber="15" orientation="portrait" r:id="rId1"/>
  <headerFooter alignWithMargins="0"/>
</worksheet>
</file>

<file path=xl/worksheets/sheet7.xml><?xml version="1.0" encoding="utf-8"?>
<worksheet xmlns="http://schemas.openxmlformats.org/spreadsheetml/2006/main" xmlns:r="http://schemas.openxmlformats.org/officeDocument/2006/relationships">
  <dimension ref="A1:H30"/>
  <sheetViews>
    <sheetView workbookViewId="0">
      <selection activeCell="C5" sqref="C5"/>
    </sheetView>
  </sheetViews>
  <sheetFormatPr defaultColWidth="9.140625" defaultRowHeight="15.75"/>
  <cols>
    <col min="1" max="1" width="3.7109375" style="3" customWidth="1"/>
    <col min="2" max="2" width="6.140625" style="3" customWidth="1"/>
    <col min="3" max="3" width="24" style="3" customWidth="1"/>
    <col min="4" max="7" width="9.85546875" style="3" customWidth="1"/>
    <col min="8" max="8" width="13.28515625" style="3" customWidth="1"/>
    <col min="9" max="16384" width="9.140625" style="3"/>
  </cols>
  <sheetData>
    <row r="1" spans="1:8" ht="24" customHeight="1">
      <c r="A1" s="270" t="s">
        <v>206</v>
      </c>
      <c r="B1" s="270"/>
      <c r="C1" s="270"/>
      <c r="D1" s="270"/>
      <c r="E1" s="270"/>
      <c r="F1" s="270"/>
    </row>
    <row r="2" spans="1:8" ht="19.5" customHeight="1">
      <c r="A2" s="277" t="s">
        <v>228</v>
      </c>
      <c r="B2" s="277"/>
      <c r="C2" s="277"/>
    </row>
    <row r="3" spans="1:8" ht="23.25" customHeight="1">
      <c r="A3" s="21"/>
      <c r="B3" s="21"/>
      <c r="C3" s="21"/>
      <c r="D3" s="21"/>
      <c r="E3" s="21"/>
      <c r="G3" s="276" t="s">
        <v>87</v>
      </c>
      <c r="H3" s="276"/>
    </row>
    <row r="4" spans="1:8" ht="24" customHeight="1">
      <c r="A4" s="65"/>
      <c r="B4" s="22"/>
      <c r="C4" s="66"/>
      <c r="D4" s="273" t="s">
        <v>23</v>
      </c>
      <c r="E4" s="273"/>
      <c r="F4" s="273"/>
      <c r="G4" s="273"/>
      <c r="H4" s="274" t="s">
        <v>195</v>
      </c>
    </row>
    <row r="5" spans="1:8" ht="62.25" customHeight="1">
      <c r="A5" s="67"/>
      <c r="B5" s="21"/>
      <c r="C5" s="68"/>
      <c r="D5" s="183" t="s">
        <v>220</v>
      </c>
      <c r="E5" s="184" t="s">
        <v>196</v>
      </c>
      <c r="F5" s="183" t="s">
        <v>197</v>
      </c>
      <c r="G5" s="184" t="s">
        <v>198</v>
      </c>
      <c r="H5" s="275"/>
    </row>
    <row r="6" spans="1:8" ht="21" customHeight="1">
      <c r="A6" s="69" t="s">
        <v>24</v>
      </c>
      <c r="B6" s="70"/>
      <c r="C6" s="70"/>
      <c r="D6" s="180">
        <v>107.61</v>
      </c>
      <c r="E6" s="180">
        <v>102.19</v>
      </c>
      <c r="F6" s="180">
        <v>100.21</v>
      </c>
      <c r="G6" s="180">
        <v>100.35</v>
      </c>
      <c r="H6" s="180">
        <v>102.24</v>
      </c>
    </row>
    <row r="7" spans="1:8" ht="21" customHeight="1">
      <c r="A7" s="185"/>
      <c r="B7" s="76" t="s">
        <v>10</v>
      </c>
      <c r="C7" s="71"/>
      <c r="D7" s="181">
        <v>103.53</v>
      </c>
      <c r="E7" s="181">
        <v>103.82</v>
      </c>
      <c r="F7" s="181">
        <v>101.65</v>
      </c>
      <c r="G7" s="181">
        <v>100.94</v>
      </c>
      <c r="H7" s="181">
        <v>103.86</v>
      </c>
    </row>
    <row r="8" spans="1:8" ht="15.75" customHeight="1">
      <c r="A8" s="185"/>
      <c r="B8" s="186" t="s">
        <v>215</v>
      </c>
      <c r="C8" s="53"/>
      <c r="D8" s="53"/>
      <c r="E8" s="48"/>
      <c r="F8" s="53"/>
      <c r="G8" s="53"/>
      <c r="H8" s="200"/>
    </row>
    <row r="9" spans="1:8" ht="21" customHeight="1">
      <c r="A9" s="185"/>
      <c r="B9" s="187"/>
      <c r="C9" s="76" t="s">
        <v>11</v>
      </c>
      <c r="D9" s="181">
        <v>102.82</v>
      </c>
      <c r="E9" s="181">
        <v>99.47</v>
      </c>
      <c r="F9" s="181">
        <v>101.16</v>
      </c>
      <c r="G9" s="181">
        <v>100.65</v>
      </c>
      <c r="H9" s="181">
        <v>100.01</v>
      </c>
    </row>
    <row r="10" spans="1:8" ht="21" customHeight="1">
      <c r="A10" s="185"/>
      <c r="B10" s="188"/>
      <c r="C10" s="76" t="s">
        <v>12</v>
      </c>
      <c r="D10" s="181">
        <v>103.96</v>
      </c>
      <c r="E10" s="181">
        <v>107.67</v>
      </c>
      <c r="F10" s="181">
        <v>101.68</v>
      </c>
      <c r="G10" s="181">
        <v>101.02</v>
      </c>
      <c r="H10" s="181">
        <v>107.59</v>
      </c>
    </row>
    <row r="11" spans="1:8" ht="21" customHeight="1">
      <c r="A11" s="185"/>
      <c r="B11" s="188"/>
      <c r="C11" s="76" t="s">
        <v>13</v>
      </c>
      <c r="D11" s="181">
        <v>102.17</v>
      </c>
      <c r="E11" s="181">
        <v>103.33</v>
      </c>
      <c r="F11" s="181">
        <v>101.89</v>
      </c>
      <c r="G11" s="181">
        <v>100.85</v>
      </c>
      <c r="H11" s="181">
        <v>103.07</v>
      </c>
    </row>
    <row r="12" spans="1:8" ht="21" customHeight="1">
      <c r="A12" s="185"/>
      <c r="B12" s="76" t="s">
        <v>14</v>
      </c>
      <c r="C12" s="71"/>
      <c r="D12" s="181">
        <v>106.13</v>
      </c>
      <c r="E12" s="181">
        <v>101.41</v>
      </c>
      <c r="F12" s="181">
        <v>100.9</v>
      </c>
      <c r="G12" s="181">
        <v>100.44</v>
      </c>
      <c r="H12" s="181">
        <v>101.36</v>
      </c>
    </row>
    <row r="13" spans="1:8" ht="21" customHeight="1">
      <c r="A13" s="185"/>
      <c r="B13" s="76" t="s">
        <v>15</v>
      </c>
      <c r="C13" s="71"/>
      <c r="D13" s="181">
        <v>110.76</v>
      </c>
      <c r="E13" s="181">
        <v>101.77</v>
      </c>
      <c r="F13" s="181">
        <v>100.08</v>
      </c>
      <c r="G13" s="181">
        <v>99.97</v>
      </c>
      <c r="H13" s="181">
        <v>102.08</v>
      </c>
    </row>
    <row r="14" spans="1:8" ht="21" customHeight="1">
      <c r="A14" s="185"/>
      <c r="B14" s="76" t="s">
        <v>16</v>
      </c>
      <c r="C14" s="71"/>
      <c r="D14" s="181">
        <v>103.45</v>
      </c>
      <c r="E14" s="181">
        <v>98.43</v>
      </c>
      <c r="F14" s="181">
        <v>98.75</v>
      </c>
      <c r="G14" s="181">
        <v>99.99</v>
      </c>
      <c r="H14" s="181">
        <v>98.3</v>
      </c>
    </row>
    <row r="15" spans="1:8" ht="21" customHeight="1">
      <c r="A15" s="185"/>
      <c r="B15" s="76" t="s">
        <v>17</v>
      </c>
      <c r="C15" s="71"/>
      <c r="D15" s="181">
        <v>103.19</v>
      </c>
      <c r="E15" s="181">
        <v>100.49</v>
      </c>
      <c r="F15" s="181">
        <v>100.05</v>
      </c>
      <c r="G15" s="181">
        <v>100</v>
      </c>
      <c r="H15" s="181">
        <v>100.57</v>
      </c>
    </row>
    <row r="16" spans="1:8" ht="21" customHeight="1">
      <c r="A16" s="185"/>
      <c r="B16" s="76" t="s">
        <v>18</v>
      </c>
      <c r="C16" s="71"/>
      <c r="D16" s="181">
        <v>297.89</v>
      </c>
      <c r="E16" s="181">
        <v>102.6</v>
      </c>
      <c r="F16" s="181">
        <v>100.21</v>
      </c>
      <c r="G16" s="181">
        <v>100</v>
      </c>
      <c r="H16" s="181">
        <v>102.6</v>
      </c>
    </row>
    <row r="17" spans="1:8" ht="21" customHeight="1">
      <c r="A17" s="185"/>
      <c r="B17" s="271" t="s">
        <v>225</v>
      </c>
      <c r="C17" s="272"/>
      <c r="D17" s="181">
        <v>386.91</v>
      </c>
      <c r="E17" s="181">
        <v>102.86</v>
      </c>
      <c r="F17" s="181">
        <v>100</v>
      </c>
      <c r="G17" s="181">
        <v>100</v>
      </c>
      <c r="H17" s="181">
        <v>102.86</v>
      </c>
    </row>
    <row r="18" spans="1:8" ht="21" customHeight="1">
      <c r="A18" s="185"/>
      <c r="B18" s="76" t="s">
        <v>19</v>
      </c>
      <c r="C18" s="71"/>
      <c r="D18" s="181">
        <v>87.87</v>
      </c>
      <c r="E18" s="181">
        <v>96.25</v>
      </c>
      <c r="F18" s="181">
        <v>97.54</v>
      </c>
      <c r="G18" s="181">
        <v>99.96</v>
      </c>
      <c r="H18" s="181">
        <v>96.47</v>
      </c>
    </row>
    <row r="19" spans="1:8" ht="21" customHeight="1">
      <c r="A19" s="185"/>
      <c r="B19" s="76" t="s">
        <v>20</v>
      </c>
      <c r="C19" s="71"/>
      <c r="D19" s="181">
        <v>97.95</v>
      </c>
      <c r="E19" s="181">
        <v>99.99</v>
      </c>
      <c r="F19" s="181">
        <v>100.1</v>
      </c>
      <c r="G19" s="181">
        <v>100</v>
      </c>
      <c r="H19" s="181">
        <v>99.99</v>
      </c>
    </row>
    <row r="20" spans="1:8" ht="21" customHeight="1">
      <c r="A20" s="185"/>
      <c r="B20" s="76" t="s">
        <v>21</v>
      </c>
      <c r="C20" s="71"/>
      <c r="D20" s="181">
        <v>117.58</v>
      </c>
      <c r="E20" s="181">
        <v>110.81</v>
      </c>
      <c r="F20" s="181">
        <v>100</v>
      </c>
      <c r="G20" s="181">
        <v>100</v>
      </c>
      <c r="H20" s="181">
        <v>110.81</v>
      </c>
    </row>
    <row r="21" spans="1:8" ht="21" customHeight="1">
      <c r="A21" s="185"/>
      <c r="B21" s="271" t="s">
        <v>226</v>
      </c>
      <c r="C21" s="272"/>
      <c r="D21" s="181">
        <v>122.56</v>
      </c>
      <c r="E21" s="181">
        <v>112.79</v>
      </c>
      <c r="F21" s="181">
        <v>100</v>
      </c>
      <c r="G21" s="181">
        <v>100</v>
      </c>
      <c r="H21" s="181">
        <v>112.79</v>
      </c>
    </row>
    <row r="22" spans="1:8" ht="21" customHeight="1">
      <c r="A22" s="185"/>
      <c r="B22" s="76" t="s">
        <v>22</v>
      </c>
      <c r="C22" s="71"/>
      <c r="D22" s="181">
        <v>104.07</v>
      </c>
      <c r="E22" s="181">
        <v>100.36</v>
      </c>
      <c r="F22" s="181">
        <v>100.01</v>
      </c>
      <c r="G22" s="181">
        <v>100.01</v>
      </c>
      <c r="H22" s="181">
        <v>100.37</v>
      </c>
    </row>
    <row r="23" spans="1:8" ht="21" customHeight="1">
      <c r="A23" s="185"/>
      <c r="B23" s="76" t="s">
        <v>33</v>
      </c>
      <c r="C23" s="71"/>
      <c r="D23" s="181">
        <v>104.06</v>
      </c>
      <c r="E23" s="181">
        <v>100.97</v>
      </c>
      <c r="F23" s="181">
        <v>100.15</v>
      </c>
      <c r="G23" s="181">
        <v>100.01</v>
      </c>
      <c r="H23" s="181">
        <v>101.01</v>
      </c>
    </row>
    <row r="24" spans="1:8" ht="21" customHeight="1">
      <c r="A24" s="72" t="s">
        <v>48</v>
      </c>
      <c r="B24" s="73"/>
      <c r="C24" s="71"/>
      <c r="D24" s="189">
        <v>112.33</v>
      </c>
      <c r="E24" s="189">
        <v>100.31</v>
      </c>
      <c r="F24" s="189">
        <v>104.62</v>
      </c>
      <c r="G24" s="189">
        <v>101.73</v>
      </c>
      <c r="H24" s="189">
        <v>100.41</v>
      </c>
    </row>
    <row r="25" spans="1:8" ht="21" customHeight="1">
      <c r="A25" s="74" t="s">
        <v>49</v>
      </c>
      <c r="B25" s="75"/>
      <c r="C25" s="75"/>
      <c r="D25" s="182">
        <v>105.75</v>
      </c>
      <c r="E25" s="182">
        <v>102.24</v>
      </c>
      <c r="F25" s="182">
        <v>99.68</v>
      </c>
      <c r="G25" s="182">
        <v>99.96</v>
      </c>
      <c r="H25" s="182">
        <v>102.24</v>
      </c>
    </row>
    <row r="26" spans="1:8" ht="20.100000000000001" customHeight="1">
      <c r="A26" s="23"/>
      <c r="B26" s="26"/>
      <c r="C26" s="26"/>
      <c r="D26" s="24"/>
      <c r="E26" s="24"/>
      <c r="F26" s="24"/>
      <c r="G26" s="24"/>
      <c r="H26" s="25"/>
    </row>
    <row r="27" spans="1:8" ht="20.100000000000001" customHeight="1"/>
    <row r="28" spans="1:8" ht="20.100000000000001" customHeight="1"/>
    <row r="29" spans="1:8" ht="20.100000000000001" customHeight="1"/>
    <row r="30" spans="1:8" ht="20.100000000000001" customHeight="1"/>
  </sheetData>
  <mergeCells count="7">
    <mergeCell ref="A1:F1"/>
    <mergeCell ref="B17:C17"/>
    <mergeCell ref="B21:C21"/>
    <mergeCell ref="D4:G4"/>
    <mergeCell ref="H4:H5"/>
    <mergeCell ref="G3:H3"/>
    <mergeCell ref="A2:C2"/>
  </mergeCells>
  <pageMargins left="0.9" right="0.511811023622047" top="0.62992125984252001" bottom="0.62992125984252001" header="0.31496062992126" footer="0.196850393700787"/>
  <pageSetup paperSize="9" firstPageNumber="15" orientation="portrait" r:id="rId1"/>
  <headerFooter alignWithMargins="0"/>
</worksheet>
</file>

<file path=xl/worksheets/sheet8.xml><?xml version="1.0" encoding="utf-8"?>
<worksheet xmlns="http://schemas.openxmlformats.org/spreadsheetml/2006/main" xmlns:r="http://schemas.openxmlformats.org/officeDocument/2006/relationships">
  <sheetPr>
    <tabColor rgb="FFFFFF00"/>
  </sheetPr>
  <dimension ref="A1:L31"/>
  <sheetViews>
    <sheetView workbookViewId="0">
      <selection activeCell="H1" sqref="H1:I1048576"/>
    </sheetView>
  </sheetViews>
  <sheetFormatPr defaultColWidth="9.140625" defaultRowHeight="15.75"/>
  <cols>
    <col min="1" max="1" width="3.7109375" style="3" customWidth="1"/>
    <col min="2" max="2" width="20.28515625" style="3" customWidth="1"/>
    <col min="3" max="3" width="12.5703125" style="3" customWidth="1"/>
    <col min="4" max="4" width="11.42578125" style="3" customWidth="1"/>
    <col min="5" max="5" width="13" style="3" customWidth="1"/>
    <col min="6" max="6" width="11.28515625" style="3" customWidth="1"/>
    <col min="7" max="7" width="13.85546875" style="3" customWidth="1"/>
    <col min="8" max="8" width="11.28515625" style="3" hidden="1" customWidth="1"/>
    <col min="9" max="9" width="12.28515625" style="3" hidden="1" customWidth="1"/>
    <col min="10" max="16384" width="9.140625" style="3"/>
  </cols>
  <sheetData>
    <row r="1" spans="1:12" ht="24" customHeight="1">
      <c r="A1" s="281" t="s">
        <v>207</v>
      </c>
      <c r="B1" s="281"/>
      <c r="C1" s="281"/>
      <c r="D1" s="281"/>
      <c r="E1" s="281"/>
    </row>
    <row r="2" spans="1:12" ht="19.5" customHeight="1">
      <c r="A2" s="280" t="s">
        <v>228</v>
      </c>
      <c r="B2" s="280"/>
    </row>
    <row r="3" spans="1:12" ht="24.75" customHeight="1">
      <c r="A3" s="6"/>
      <c r="B3" s="6"/>
    </row>
    <row r="4" spans="1:12" ht="91.5" customHeight="1">
      <c r="A4" s="55"/>
      <c r="B4" s="64"/>
      <c r="C4" s="57" t="s">
        <v>188</v>
      </c>
      <c r="D4" s="5" t="s">
        <v>88</v>
      </c>
      <c r="E4" s="57" t="s">
        <v>216</v>
      </c>
      <c r="F4" s="5" t="s">
        <v>75</v>
      </c>
      <c r="G4" s="57" t="s">
        <v>78</v>
      </c>
      <c r="H4" s="57" t="s">
        <v>214</v>
      </c>
      <c r="I4" s="57" t="s">
        <v>217</v>
      </c>
    </row>
    <row r="5" spans="1:12" s="117" customFormat="1" ht="21.75" customHeight="1">
      <c r="A5" s="278" t="s">
        <v>0</v>
      </c>
      <c r="B5" s="279"/>
      <c r="C5" s="150">
        <f>+C6+C11+C16</f>
        <v>21168.800000000003</v>
      </c>
      <c r="D5" s="150">
        <f>+D6+D11+D16</f>
        <v>19730.309999999998</v>
      </c>
      <c r="E5" s="150">
        <f>+E6+E11+E16</f>
        <v>40899.11</v>
      </c>
      <c r="F5" s="158">
        <f>+D5/H5*100</f>
        <v>98.914514236096664</v>
      </c>
      <c r="G5" s="158">
        <f>+E5/I5*100</f>
        <v>105.52926010767831</v>
      </c>
      <c r="H5" s="207">
        <f>+H6+H11+H16</f>
        <v>19946.829999999998</v>
      </c>
      <c r="I5" s="210">
        <f>+I6+I11+I16</f>
        <v>38756.18</v>
      </c>
      <c r="L5" s="159"/>
    </row>
    <row r="6" spans="1:12" s="119" customFormat="1" ht="21.75" customHeight="1">
      <c r="A6" s="155" t="s">
        <v>50</v>
      </c>
      <c r="B6" s="133"/>
      <c r="C6" s="151">
        <f>+SUM(C7:C10)</f>
        <v>7483.24</v>
      </c>
      <c r="D6" s="151">
        <f t="shared" ref="D6:E6" si="0">+SUM(D7:D10)</f>
        <v>7698.1</v>
      </c>
      <c r="E6" s="151">
        <f t="shared" si="0"/>
        <v>15181.34</v>
      </c>
      <c r="F6" s="142">
        <f t="shared" ref="F6:G7" si="1">+D6/H6*100</f>
        <v>107.18049891609596</v>
      </c>
      <c r="G6" s="142">
        <f t="shared" si="1"/>
        <v>110.41311807342478</v>
      </c>
      <c r="H6" s="168">
        <f>+H7</f>
        <v>7182.37</v>
      </c>
      <c r="I6" s="168">
        <f>+I7</f>
        <v>13749.580000000002</v>
      </c>
    </row>
    <row r="7" spans="1:12" s="119" customFormat="1" ht="21.75" customHeight="1">
      <c r="A7" s="121"/>
      <c r="B7" s="152" t="s">
        <v>62</v>
      </c>
      <c r="C7" s="151">
        <f>+E7-D7</f>
        <v>7483.24</v>
      </c>
      <c r="D7" s="151">
        <v>7698.1</v>
      </c>
      <c r="E7" s="151">
        <v>15181.34</v>
      </c>
      <c r="F7" s="142">
        <f t="shared" si="1"/>
        <v>107.18049891609596</v>
      </c>
      <c r="G7" s="142">
        <f t="shared" si="1"/>
        <v>110.41311807342478</v>
      </c>
      <c r="H7" s="208">
        <v>7182.37</v>
      </c>
      <c r="I7" s="208">
        <v>13749.580000000002</v>
      </c>
    </row>
    <row r="8" spans="1:12" s="119" customFormat="1" ht="21.75" customHeight="1">
      <c r="A8" s="121"/>
      <c r="B8" s="152" t="s">
        <v>63</v>
      </c>
      <c r="C8" s="151"/>
      <c r="D8" s="151"/>
      <c r="E8" s="151"/>
      <c r="F8" s="142"/>
      <c r="G8" s="118"/>
      <c r="H8" s="168"/>
      <c r="I8" s="168"/>
    </row>
    <row r="9" spans="1:12" s="119" customFormat="1" ht="21.75" customHeight="1">
      <c r="A9" s="121"/>
      <c r="B9" s="152" t="s">
        <v>64</v>
      </c>
      <c r="C9" s="151"/>
      <c r="D9" s="151"/>
      <c r="E9" s="153"/>
      <c r="F9" s="142"/>
      <c r="G9" s="118"/>
      <c r="H9" s="168"/>
      <c r="I9" s="168"/>
    </row>
    <row r="10" spans="1:12" s="119" customFormat="1" ht="21.75" customHeight="1">
      <c r="A10" s="121"/>
      <c r="B10" s="152" t="s">
        <v>67</v>
      </c>
      <c r="C10" s="151"/>
      <c r="D10" s="151"/>
      <c r="E10" s="151"/>
      <c r="F10" s="142"/>
      <c r="G10" s="118"/>
      <c r="H10" s="168"/>
      <c r="I10" s="168"/>
    </row>
    <row r="11" spans="1:12" s="119" customFormat="1" ht="21.75" customHeight="1">
      <c r="A11" s="155" t="s">
        <v>51</v>
      </c>
      <c r="B11" s="133"/>
      <c r="C11" s="151">
        <f>+SUM(C12:C15)</f>
        <v>13279.560000000005</v>
      </c>
      <c r="D11" s="151">
        <f t="shared" ref="D11:E11" si="2">+SUM(D12:D15)</f>
        <v>11664.21</v>
      </c>
      <c r="E11" s="151">
        <f t="shared" si="2"/>
        <v>24943.770000000004</v>
      </c>
      <c r="F11" s="142">
        <f>+D11/H11*100</f>
        <v>94.405307451118787</v>
      </c>
      <c r="G11" s="142">
        <f>+E11/I11*100</f>
        <v>103.08365292425697</v>
      </c>
      <c r="H11" s="168">
        <f>+H12+H14</f>
        <v>12355.46</v>
      </c>
      <c r="I11" s="168">
        <f>+I12+I14</f>
        <v>24197.599999999999</v>
      </c>
    </row>
    <row r="12" spans="1:12" s="119" customFormat="1" ht="21.75" customHeight="1">
      <c r="A12" s="156"/>
      <c r="B12" s="152" t="s">
        <v>62</v>
      </c>
      <c r="C12" s="151">
        <f>+E12-D12</f>
        <v>13279.560000000005</v>
      </c>
      <c r="D12" s="151">
        <v>11664.21</v>
      </c>
      <c r="E12" s="151">
        <v>24943.770000000004</v>
      </c>
      <c r="F12" s="142">
        <f t="shared" ref="F12:F17" si="3">+D12/H12*100</f>
        <v>94.405307451118787</v>
      </c>
      <c r="G12" s="142">
        <f t="shared" ref="G12" si="4">+E12/I12*100</f>
        <v>103.08365292425697</v>
      </c>
      <c r="H12" s="168">
        <v>12355.46</v>
      </c>
      <c r="I12" s="168">
        <v>24197.599999999999</v>
      </c>
    </row>
    <row r="13" spans="1:12" s="119" customFormat="1" ht="21.75" customHeight="1">
      <c r="A13" s="156"/>
      <c r="B13" s="152" t="s">
        <v>63</v>
      </c>
      <c r="C13" s="151"/>
      <c r="D13" s="151"/>
      <c r="E13" s="151"/>
      <c r="F13" s="142"/>
      <c r="G13" s="142"/>
      <c r="H13" s="168"/>
      <c r="I13" s="168"/>
    </row>
    <row r="14" spans="1:12" s="119" customFormat="1" ht="21.75" customHeight="1">
      <c r="A14" s="156"/>
      <c r="B14" s="152" t="s">
        <v>64</v>
      </c>
      <c r="C14" s="151">
        <f t="shared" ref="C14" si="5">+E14-D14</f>
        <v>0</v>
      </c>
      <c r="D14" s="151"/>
      <c r="E14" s="151"/>
      <c r="F14" s="142"/>
      <c r="G14" s="142"/>
      <c r="H14" s="168"/>
      <c r="I14" s="168"/>
    </row>
    <row r="15" spans="1:12" s="119" customFormat="1" ht="21.75" customHeight="1">
      <c r="A15" s="156"/>
      <c r="B15" s="152" t="s">
        <v>67</v>
      </c>
      <c r="C15" s="151"/>
      <c r="D15" s="151"/>
      <c r="E15" s="151"/>
      <c r="F15" s="142"/>
      <c r="G15" s="142"/>
      <c r="H15" s="168"/>
      <c r="I15" s="168"/>
    </row>
    <row r="16" spans="1:12" s="119" customFormat="1" ht="21.75" customHeight="1">
      <c r="A16" s="155" t="s">
        <v>52</v>
      </c>
      <c r="B16" s="133"/>
      <c r="C16" s="151">
        <f>+SUM(C17:C19)</f>
        <v>406</v>
      </c>
      <c r="D16" s="151">
        <f t="shared" ref="D16:E16" si="6">+SUM(D17:D19)</f>
        <v>368</v>
      </c>
      <c r="E16" s="151">
        <f t="shared" si="6"/>
        <v>774</v>
      </c>
      <c r="F16" s="142">
        <f t="shared" si="3"/>
        <v>89.975550122249388</v>
      </c>
      <c r="G16" s="142">
        <f>+E16/I16*100</f>
        <v>95.673671199011125</v>
      </c>
      <c r="H16" s="168">
        <f>+H17</f>
        <v>409</v>
      </c>
      <c r="I16" s="168">
        <f>+I17</f>
        <v>809</v>
      </c>
    </row>
    <row r="17" spans="1:9" s="119" customFormat="1" ht="21.75" customHeight="1">
      <c r="A17" s="121"/>
      <c r="B17" s="140" t="s">
        <v>65</v>
      </c>
      <c r="C17" s="151">
        <f>+E17-D17</f>
        <v>406</v>
      </c>
      <c r="D17" s="151">
        <v>368</v>
      </c>
      <c r="E17" s="151">
        <v>774</v>
      </c>
      <c r="F17" s="142">
        <f t="shared" si="3"/>
        <v>89.975550122249388</v>
      </c>
      <c r="G17" s="142">
        <f>+E17/I17*100</f>
        <v>95.673671199011125</v>
      </c>
      <c r="H17" s="168">
        <v>409</v>
      </c>
      <c r="I17" s="168">
        <v>809</v>
      </c>
    </row>
    <row r="18" spans="1:9" s="119" customFormat="1" ht="21.75" customHeight="1">
      <c r="A18" s="121"/>
      <c r="B18" s="140" t="s">
        <v>66</v>
      </c>
      <c r="C18" s="151"/>
      <c r="D18" s="151"/>
      <c r="E18" s="151"/>
      <c r="F18" s="142"/>
      <c r="G18" s="118"/>
      <c r="H18" s="168"/>
      <c r="I18" s="168"/>
    </row>
    <row r="19" spans="1:9" s="119" customFormat="1" ht="21.75" customHeight="1">
      <c r="A19" s="157"/>
      <c r="B19" s="154" t="s">
        <v>31</v>
      </c>
      <c r="C19" s="122"/>
      <c r="D19" s="122"/>
      <c r="E19" s="122"/>
      <c r="F19" s="122"/>
      <c r="G19" s="122"/>
      <c r="H19" s="168"/>
      <c r="I19" s="168"/>
    </row>
    <row r="20" spans="1:9" ht="20.100000000000001" customHeight="1"/>
    <row r="21" spans="1:9" ht="20.100000000000001" customHeight="1"/>
    <row r="22" spans="1:9" ht="20.100000000000001" customHeight="1"/>
    <row r="23" spans="1:9" ht="20.100000000000001" customHeight="1"/>
    <row r="24" spans="1:9" ht="20.100000000000001" customHeight="1"/>
    <row r="25" spans="1:9" ht="20.100000000000001" customHeight="1"/>
    <row r="26" spans="1:9" ht="20.100000000000001" customHeight="1"/>
    <row r="27" spans="1:9" ht="20.100000000000001" customHeight="1"/>
    <row r="28" spans="1:9" ht="20.100000000000001" customHeight="1"/>
    <row r="29" spans="1:9" ht="20.100000000000001" customHeight="1"/>
    <row r="30" spans="1:9" ht="20.100000000000001" customHeight="1"/>
    <row r="31" spans="1:9" ht="20.100000000000001" customHeight="1"/>
  </sheetData>
  <mergeCells count="3">
    <mergeCell ref="A5:B5"/>
    <mergeCell ref="A2:B2"/>
    <mergeCell ref="A1:E1"/>
  </mergeCells>
  <pageMargins left="1.03" right="0.511811023622047" top="0.49" bottom="0.62992125984252001" header="0.31496062992126" footer="0.196850393700787"/>
  <pageSetup paperSize="9" firstPageNumber="15" orientation="portrait" r:id="rId1"/>
  <headerFooter alignWithMargins="0"/>
</worksheet>
</file>

<file path=xl/worksheets/sheet9.xml><?xml version="1.0" encoding="utf-8"?>
<worksheet xmlns="http://schemas.openxmlformats.org/spreadsheetml/2006/main" xmlns:r="http://schemas.openxmlformats.org/officeDocument/2006/relationships">
  <dimension ref="A1:H16"/>
  <sheetViews>
    <sheetView workbookViewId="0">
      <selection activeCell="H1" sqref="H1:H1048576"/>
    </sheetView>
  </sheetViews>
  <sheetFormatPr defaultColWidth="9.140625" defaultRowHeight="15.75"/>
  <cols>
    <col min="1" max="1" width="4" style="3" customWidth="1"/>
    <col min="2" max="2" width="21.140625" style="3" customWidth="1"/>
    <col min="3" max="3" width="11.85546875" style="3" customWidth="1"/>
    <col min="4" max="4" width="11.140625" style="3" customWidth="1"/>
    <col min="5" max="5" width="13.140625" style="3" customWidth="1"/>
    <col min="6" max="6" width="12.28515625" style="3" customWidth="1"/>
    <col min="7" max="7" width="12.85546875" style="3" customWidth="1"/>
    <col min="8" max="8" width="12.5703125" style="3" hidden="1" customWidth="1"/>
    <col min="9" max="16384" width="9.140625" style="3"/>
  </cols>
  <sheetData>
    <row r="1" spans="1:8" ht="24" customHeight="1">
      <c r="A1" s="286" t="s">
        <v>208</v>
      </c>
      <c r="B1" s="286"/>
      <c r="C1" s="286"/>
      <c r="D1" s="27"/>
      <c r="E1" s="27"/>
      <c r="F1" s="27"/>
      <c r="G1" s="27"/>
    </row>
    <row r="2" spans="1:8" ht="19.5" customHeight="1">
      <c r="A2" s="277" t="s">
        <v>228</v>
      </c>
      <c r="B2" s="277"/>
      <c r="C2" s="28"/>
      <c r="D2" s="28"/>
      <c r="E2" s="28"/>
      <c r="F2" s="28"/>
      <c r="G2" s="28"/>
    </row>
    <row r="3" spans="1:8" ht="24" customHeight="1">
      <c r="A3" s="28"/>
      <c r="B3" s="28"/>
      <c r="C3" s="28"/>
      <c r="D3" s="28"/>
      <c r="E3" s="28"/>
      <c r="F3" s="28"/>
      <c r="G3" s="28"/>
    </row>
    <row r="4" spans="1:8" ht="104.25" customHeight="1">
      <c r="A4" s="62"/>
      <c r="B4" s="63"/>
      <c r="C4" s="5" t="s">
        <v>70</v>
      </c>
      <c r="D4" s="57" t="s">
        <v>38</v>
      </c>
      <c r="E4" s="5" t="s">
        <v>80</v>
      </c>
      <c r="F4" s="57" t="s">
        <v>71</v>
      </c>
      <c r="G4" s="57" t="s">
        <v>78</v>
      </c>
      <c r="H4" s="57" t="s">
        <v>214</v>
      </c>
    </row>
    <row r="5" spans="1:8" s="117" customFormat="1" ht="37.5" customHeight="1">
      <c r="A5" s="284" t="s">
        <v>190</v>
      </c>
      <c r="B5" s="285"/>
      <c r="C5" s="160">
        <f>+E5-D5</f>
        <v>131.95011059598747</v>
      </c>
      <c r="D5" s="160">
        <f>+D6</f>
        <v>136.45286528738004</v>
      </c>
      <c r="E5" s="161">
        <f>+E6</f>
        <v>268.4029758833675</v>
      </c>
      <c r="F5" s="123">
        <f>+D5/H5*100</f>
        <v>107.35866663051144</v>
      </c>
      <c r="G5" s="123">
        <f>+G6</f>
        <v>110.49482354920239</v>
      </c>
      <c r="H5" s="201">
        <f>+H6</f>
        <v>127.1</v>
      </c>
    </row>
    <row r="6" spans="1:8" s="119" customFormat="1" ht="23.25" customHeight="1">
      <c r="A6" s="162"/>
      <c r="B6" s="152" t="s">
        <v>62</v>
      </c>
      <c r="C6" s="163">
        <f>+E6-D6</f>
        <v>131.95011059598747</v>
      </c>
      <c r="D6" s="163">
        <v>136.45286528738004</v>
      </c>
      <c r="E6" s="163">
        <v>268.4029758833675</v>
      </c>
      <c r="F6" s="124">
        <f>+D6/H6*100</f>
        <v>107.35866663051144</v>
      </c>
      <c r="G6" s="124">
        <v>110.49482354920239</v>
      </c>
      <c r="H6" s="199">
        <v>127.1</v>
      </c>
    </row>
    <row r="7" spans="1:8" s="119" customFormat="1" ht="23.25" customHeight="1">
      <c r="A7" s="164"/>
      <c r="B7" s="152" t="s">
        <v>63</v>
      </c>
      <c r="C7" s="163"/>
      <c r="D7" s="163"/>
      <c r="E7" s="165"/>
      <c r="F7" s="124"/>
      <c r="G7" s="124"/>
    </row>
    <row r="8" spans="1:8" s="119" customFormat="1" ht="23.25" customHeight="1">
      <c r="A8" s="164"/>
      <c r="B8" s="152" t="s">
        <v>64</v>
      </c>
      <c r="C8" s="163"/>
      <c r="D8" s="163"/>
      <c r="E8" s="165"/>
      <c r="F8" s="124"/>
      <c r="G8" s="124"/>
    </row>
    <row r="9" spans="1:8" s="119" customFormat="1" ht="23.25" customHeight="1">
      <c r="A9" s="164"/>
      <c r="B9" s="152" t="s">
        <v>67</v>
      </c>
      <c r="C9" s="163"/>
      <c r="D9" s="163"/>
      <c r="E9" s="165"/>
      <c r="F9" s="124"/>
      <c r="G9" s="124"/>
    </row>
    <row r="10" spans="1:8" s="117" customFormat="1" ht="34.5" customHeight="1">
      <c r="A10" s="282" t="s">
        <v>192</v>
      </c>
      <c r="B10" s="283"/>
      <c r="C10" s="166">
        <f>+C11</f>
        <v>9549.9105370225661</v>
      </c>
      <c r="D10" s="166">
        <f>+D11</f>
        <v>9772.6492312454866</v>
      </c>
      <c r="E10" s="166">
        <f>+E11</f>
        <v>19322.559768268053</v>
      </c>
      <c r="F10" s="125">
        <f>+D10/H10*100</f>
        <v>118.69777840559937</v>
      </c>
      <c r="G10" s="125">
        <f>+G11</f>
        <v>122.47785623859009</v>
      </c>
      <c r="H10" s="159">
        <f>+H11</f>
        <v>8233.2199999999993</v>
      </c>
    </row>
    <row r="11" spans="1:8" s="119" customFormat="1" ht="21.75" customHeight="1">
      <c r="A11" s="121"/>
      <c r="B11" s="152" t="s">
        <v>62</v>
      </c>
      <c r="C11" s="167">
        <f>+E11-D11</f>
        <v>9549.9105370225661</v>
      </c>
      <c r="D11" s="167">
        <v>9772.6492312454866</v>
      </c>
      <c r="E11" s="167">
        <v>19322.559768268053</v>
      </c>
      <c r="F11" s="124">
        <f>+D11/H11*100</f>
        <v>118.69777840559937</v>
      </c>
      <c r="G11" s="124">
        <v>122.47785623859009</v>
      </c>
      <c r="H11" s="168">
        <v>8233.2199999999993</v>
      </c>
    </row>
    <row r="12" spans="1:8" s="119" customFormat="1" ht="21.75" customHeight="1">
      <c r="A12" s="121"/>
      <c r="B12" s="152" t="s">
        <v>63</v>
      </c>
      <c r="C12" s="118"/>
      <c r="D12" s="118"/>
      <c r="E12" s="118"/>
      <c r="F12" s="124"/>
      <c r="G12" s="124"/>
    </row>
    <row r="13" spans="1:8" s="119" customFormat="1" ht="21.75" customHeight="1">
      <c r="A13" s="121"/>
      <c r="B13" s="152" t="s">
        <v>64</v>
      </c>
      <c r="C13" s="118"/>
      <c r="D13" s="118"/>
      <c r="E13" s="118"/>
      <c r="F13" s="124"/>
      <c r="G13" s="124"/>
    </row>
    <row r="14" spans="1:8" s="119" customFormat="1" ht="21.75" customHeight="1">
      <c r="A14" s="157"/>
      <c r="B14" s="169" t="s">
        <v>67</v>
      </c>
      <c r="C14" s="122"/>
      <c r="D14" s="122"/>
      <c r="E14" s="122"/>
      <c r="F14" s="170"/>
      <c r="G14" s="170"/>
    </row>
    <row r="15" spans="1:8" ht="18" customHeight="1">
      <c r="A15" s="31"/>
      <c r="B15" s="8"/>
      <c r="C15" s="32"/>
      <c r="D15" s="32"/>
      <c r="E15" s="33"/>
      <c r="F15" s="30"/>
      <c r="G15" s="30"/>
    </row>
    <row r="16" spans="1:8" ht="18" customHeight="1">
      <c r="A16" s="31"/>
      <c r="B16" s="8"/>
      <c r="C16" s="32"/>
      <c r="D16" s="32"/>
      <c r="E16" s="33"/>
      <c r="F16" s="30"/>
      <c r="G16" s="30"/>
    </row>
  </sheetData>
  <mergeCells count="4">
    <mergeCell ref="A10:B10"/>
    <mergeCell ref="A5:B5"/>
    <mergeCell ref="A2:B2"/>
    <mergeCell ref="A1:C1"/>
  </mergeCells>
  <pageMargins left="1.03" right="0.511811023622047" top="0.54" bottom="0.62992125984252001" header="0.31496062992126" footer="0.196850393700787"/>
  <pageSetup paperSize="9" firstPageNumber="1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SX NN</vt:lpstr>
      <vt:lpstr>IIP</vt:lpstr>
      <vt:lpstr>SPCN</vt:lpstr>
      <vt:lpstr>Vốn đầu tư</vt:lpstr>
      <vt:lpstr>DT bán lẻ</vt:lpstr>
      <vt:lpstr>DT lưu trú, ăn uống</vt:lpstr>
      <vt:lpstr>CPI </vt:lpstr>
      <vt:lpstr>DT vận tải</vt:lpstr>
      <vt:lpstr>VT hành khách</vt:lpstr>
      <vt:lpstr>VT hàng hóa</vt:lpstr>
      <vt:lpstr>TT-AT XH</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nnvan</dc:creator>
  <cp:lastModifiedBy>AutoBVT</cp:lastModifiedBy>
  <cp:lastPrinted>2019-02-22T07:08:09Z</cp:lastPrinted>
  <dcterms:created xsi:type="dcterms:W3CDTF">2012-04-04T08:13:05Z</dcterms:created>
  <dcterms:modified xsi:type="dcterms:W3CDTF">2019-02-22T07:59:54Z</dcterms:modified>
</cp:coreProperties>
</file>