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480" windowHeight="11640" tabRatio="774"/>
  </bookViews>
  <sheets>
    <sheet name="GRDP" sheetId="54" r:id="rId1"/>
    <sheet name="SX NN" sheetId="12" r:id="rId2"/>
    <sheet name="Vụ ĐX" sheetId="63" r:id="rId3"/>
    <sheet name="Chăn nuôi" sheetId="62" r:id="rId4"/>
    <sheet name="Lâm nghiệp" sheetId="57" r:id="rId5"/>
    <sheet name="Thủy sản" sheetId="58" r:id="rId6"/>
    <sheet name="IIP" sheetId="19" r:id="rId7"/>
    <sheet name="SPCN" sheetId="21" r:id="rId8"/>
    <sheet name="Vốn đầu tư" sheetId="9" r:id="rId9"/>
    <sheet name="DT bán lẻ" sheetId="20" r:id="rId10"/>
    <sheet name="DT lưu trú, ăn uống" sheetId="24" r:id="rId11"/>
    <sheet name="CPI " sheetId="43" r:id="rId12"/>
    <sheet name="DT vận tải" sheetId="44" r:id="rId13"/>
    <sheet name="VT hành khách" sheetId="45" r:id="rId14"/>
    <sheet name="VT hàng hóa" sheetId="46" r:id="rId15"/>
    <sheet name="Thu NSNN" sheetId="61" r:id="rId16"/>
    <sheet name="Chi NSNN" sheetId="60" r:id="rId17"/>
    <sheet name="TT-AT XH" sheetId="50" r:id="rId18"/>
  </sheets>
  <calcPr calcId="124519"/>
</workbook>
</file>

<file path=xl/calcChain.xml><?xml version="1.0" encoding="utf-8"?>
<calcChain xmlns="http://schemas.openxmlformats.org/spreadsheetml/2006/main">
  <c r="E19" i="60"/>
  <c r="F10"/>
  <c r="D6" i="61" l="1"/>
  <c r="F6"/>
  <c r="C6"/>
  <c r="B6"/>
  <c r="B9"/>
  <c r="F27"/>
  <c r="C27"/>
  <c r="B27"/>
  <c r="C11"/>
  <c r="C9" s="1"/>
  <c r="F14" i="50" l="1"/>
  <c r="F10"/>
  <c r="F6"/>
  <c r="D14"/>
  <c r="C14"/>
  <c r="D10"/>
  <c r="C10"/>
  <c r="D6"/>
  <c r="C6"/>
  <c r="H14"/>
  <c r="H10"/>
  <c r="H6"/>
  <c r="E8" i="12" l="1"/>
  <c r="E18" i="57"/>
  <c r="E12"/>
  <c r="E13"/>
  <c r="E14"/>
  <c r="E15"/>
  <c r="E16"/>
  <c r="E17"/>
  <c r="E19"/>
  <c r="D31" i="54"/>
  <c r="D30"/>
  <c r="D6"/>
  <c r="D9"/>
  <c r="D10"/>
  <c r="D11"/>
  <c r="D12"/>
  <c r="D13"/>
  <c r="D14"/>
  <c r="D15"/>
  <c r="D16"/>
  <c r="D17"/>
  <c r="D18"/>
  <c r="D19"/>
  <c r="D20"/>
  <c r="D21"/>
  <c r="D22"/>
  <c r="D23"/>
  <c r="D24"/>
  <c r="D25"/>
  <c r="D26"/>
  <c r="D27"/>
  <c r="D29"/>
  <c r="D8"/>
  <c r="E29"/>
  <c r="E6" s="1"/>
  <c r="C29"/>
  <c r="C6" s="1"/>
  <c r="G7" i="60"/>
  <c r="G8"/>
  <c r="F16"/>
  <c r="F13"/>
  <c r="F11" i="61"/>
  <c r="C8" i="60"/>
  <c r="C7" s="1"/>
  <c r="B7" i="61"/>
  <c r="D6" i="63"/>
  <c r="C6"/>
  <c r="E9" i="62"/>
  <c r="D9"/>
  <c r="C9"/>
  <c r="D13"/>
  <c r="D11"/>
  <c r="E10"/>
  <c r="D8"/>
  <c r="D6" s="1"/>
  <c r="E16" i="12"/>
  <c r="E26"/>
  <c r="E15"/>
  <c r="E14"/>
  <c r="E13"/>
  <c r="E22"/>
  <c r="E10"/>
  <c r="E7" l="1"/>
  <c r="G10" i="46"/>
  <c r="G5"/>
  <c r="F17" i="44"/>
  <c r="H16"/>
  <c r="G16"/>
  <c r="G11"/>
  <c r="C17"/>
  <c r="C12"/>
  <c r="D5" i="20"/>
  <c r="E5"/>
  <c r="C5"/>
  <c r="F19" i="60" l="1"/>
  <c r="F18"/>
  <c r="F17"/>
  <c r="D20" i="61"/>
  <c r="E22" i="50" l="1"/>
  <c r="F19"/>
  <c r="F22"/>
  <c r="E19"/>
  <c r="F11" l="1"/>
  <c r="F7"/>
  <c r="F15"/>
  <c r="E32" i="12" l="1"/>
  <c r="E31"/>
  <c r="E30"/>
  <c r="E29"/>
  <c r="E28"/>
  <c r="E19"/>
  <c r="D34" i="63" l="1"/>
  <c r="C34"/>
  <c r="D30"/>
  <c r="C30"/>
  <c r="D26"/>
  <c r="C26"/>
  <c r="D22"/>
  <c r="E22" s="1"/>
  <c r="C22"/>
  <c r="D14"/>
  <c r="C14"/>
  <c r="D10"/>
  <c r="C10"/>
  <c r="E35"/>
  <c r="E33"/>
  <c r="E31"/>
  <c r="E29"/>
  <c r="E27"/>
  <c r="E25"/>
  <c r="E23"/>
  <c r="E21"/>
  <c r="E15"/>
  <c r="E13"/>
  <c r="E11"/>
  <c r="E9"/>
  <c r="E13" i="62"/>
  <c r="E11"/>
  <c r="E7"/>
  <c r="E5"/>
  <c r="E34" i="63" l="1"/>
  <c r="E30"/>
  <c r="E26"/>
  <c r="E14"/>
  <c r="E10"/>
  <c r="E6"/>
  <c r="E8" i="62"/>
  <c r="E6" l="1"/>
  <c r="F9" i="60"/>
  <c r="F11"/>
  <c r="F12"/>
  <c r="F14"/>
  <c r="F15"/>
  <c r="E28" i="61"/>
  <c r="E29"/>
  <c r="E25"/>
  <c r="E12"/>
  <c r="E13"/>
  <c r="E14"/>
  <c r="E15"/>
  <c r="E16"/>
  <c r="E17"/>
  <c r="E18"/>
  <c r="E19"/>
  <c r="E20"/>
  <c r="E21"/>
  <c r="E22"/>
  <c r="E23"/>
  <c r="E8"/>
  <c r="D28"/>
  <c r="D29"/>
  <c r="D26"/>
  <c r="D25"/>
  <c r="D12"/>
  <c r="D13"/>
  <c r="D14"/>
  <c r="D15"/>
  <c r="D16"/>
  <c r="D17"/>
  <c r="D18"/>
  <c r="D19"/>
  <c r="D21"/>
  <c r="D22"/>
  <c r="D23"/>
  <c r="D8"/>
  <c r="F9"/>
  <c r="F7" s="1"/>
  <c r="D8" i="60"/>
  <c r="D7" s="1"/>
  <c r="E9"/>
  <c r="E11"/>
  <c r="C7" i="61"/>
  <c r="D7" s="1"/>
  <c r="D6" i="58"/>
  <c r="E7" i="61" l="1"/>
  <c r="E27"/>
  <c r="F8" i="60"/>
  <c r="D9" i="61"/>
  <c r="E18" i="60"/>
  <c r="E8"/>
  <c r="E17"/>
  <c r="D11" i="61"/>
  <c r="D27"/>
  <c r="E9"/>
  <c r="E11"/>
  <c r="E6" l="1"/>
  <c r="E7" i="60"/>
  <c r="F7"/>
  <c r="E10" i="58"/>
  <c r="E11"/>
  <c r="E12"/>
  <c r="E14"/>
  <c r="E15"/>
  <c r="E16"/>
  <c r="D7"/>
  <c r="D8"/>
  <c r="C7"/>
  <c r="C8"/>
  <c r="C6"/>
  <c r="E6" s="1"/>
  <c r="D13"/>
  <c r="C13"/>
  <c r="D9"/>
  <c r="C9"/>
  <c r="E10" i="57"/>
  <c r="E11"/>
  <c r="E6"/>
  <c r="E5"/>
  <c r="H11" i="44"/>
  <c r="E9" i="58" l="1"/>
  <c r="E8"/>
  <c r="E7"/>
  <c r="E13"/>
  <c r="C5"/>
  <c r="D5"/>
  <c r="G10" i="45"/>
  <c r="G5"/>
  <c r="F11" i="46"/>
  <c r="F6"/>
  <c r="H5"/>
  <c r="H10"/>
  <c r="D10"/>
  <c r="E10"/>
  <c r="C13"/>
  <c r="C11"/>
  <c r="D5"/>
  <c r="E5"/>
  <c r="C8"/>
  <c r="C6"/>
  <c r="F11" i="45"/>
  <c r="H10"/>
  <c r="H5"/>
  <c r="F6"/>
  <c r="E10"/>
  <c r="D10"/>
  <c r="F10" s="1"/>
  <c r="C11"/>
  <c r="C10" s="1"/>
  <c r="C6"/>
  <c r="E5"/>
  <c r="D5"/>
  <c r="F12" i="44"/>
  <c r="F7"/>
  <c r="H6"/>
  <c r="G6"/>
  <c r="D16"/>
  <c r="E16"/>
  <c r="D11"/>
  <c r="F11" s="1"/>
  <c r="E11"/>
  <c r="D6"/>
  <c r="E6"/>
  <c r="C16"/>
  <c r="C14"/>
  <c r="C7"/>
  <c r="C6" s="1"/>
  <c r="C7" i="21"/>
  <c r="C8"/>
  <c r="C9"/>
  <c r="C10"/>
  <c r="C11"/>
  <c r="C12"/>
  <c r="C13"/>
  <c r="C14"/>
  <c r="C15"/>
  <c r="C16"/>
  <c r="C17"/>
  <c r="C18"/>
  <c r="C19"/>
  <c r="C20"/>
  <c r="C21"/>
  <c r="C22"/>
  <c r="C6"/>
  <c r="C5"/>
  <c r="F10" i="46" l="1"/>
  <c r="E5" i="58"/>
  <c r="C10" i="46"/>
  <c r="D5" i="44"/>
  <c r="C5" i="46"/>
  <c r="F5" i="45"/>
  <c r="F16" i="44"/>
  <c r="F6"/>
  <c r="H5"/>
  <c r="C11"/>
  <c r="C5" s="1"/>
  <c r="F5" i="46"/>
  <c r="C5" i="45"/>
  <c r="E5" i="44"/>
  <c r="F5" l="1"/>
</calcChain>
</file>

<file path=xl/sharedStrings.xml><?xml version="1.0" encoding="utf-8"?>
<sst xmlns="http://schemas.openxmlformats.org/spreadsheetml/2006/main" count="484" uniqueCount="363">
  <si>
    <t>Tổng số</t>
  </si>
  <si>
    <t>TỔNG SỐ</t>
  </si>
  <si>
    <t xml:space="preserve">Tổng số </t>
  </si>
  <si>
    <t>Ngô</t>
  </si>
  <si>
    <t>Đơn vị tính: %</t>
  </si>
  <si>
    <t>Phân theo nhóm hàng</t>
  </si>
  <si>
    <t>Hàng ăn và dịch vụ ăn uống</t>
  </si>
  <si>
    <t xml:space="preserve">    Trong đó:</t>
  </si>
  <si>
    <t>Lương thực</t>
  </si>
  <si>
    <t>Thực phẩm</t>
  </si>
  <si>
    <t>Ăn uống ngoài gia đình</t>
  </si>
  <si>
    <t>Đồ uống và thuốc lá</t>
  </si>
  <si>
    <t>May mặc, giày dép và mũ nón</t>
  </si>
  <si>
    <t>Nhà ở và vật liệu xây dựng</t>
  </si>
  <si>
    <t>Thiết bị và đồ dùng gia đình</t>
  </si>
  <si>
    <t>Thuốc và dịch vụ y tế</t>
  </si>
  <si>
    <t>Giao thông</t>
  </si>
  <si>
    <t>Bưu chính viễn thông</t>
  </si>
  <si>
    <t>Giáo dục</t>
  </si>
  <si>
    <t>Văn hoá, giải trí và du lịch</t>
  </si>
  <si>
    <t>Chỉ số giá tháng báo cáo so với:</t>
  </si>
  <si>
    <t>CHỈ SỐ GIÁ TIÊU DÙNG CHUNG</t>
  </si>
  <si>
    <t>Đồ dùng, dụng cụ trang thiết bị gia đình</t>
  </si>
  <si>
    <t>Lương thực, thực phẩm</t>
  </si>
  <si>
    <t>Hàng may mặc</t>
  </si>
  <si>
    <t>Hoạt động khác</t>
  </si>
  <si>
    <t>Khai khoáng</t>
  </si>
  <si>
    <t>Hàng hóa và dịch vụ khác</t>
  </si>
  <si>
    <t>Sản lượng thu hoạch các loại cây trồng (Tấn)</t>
  </si>
  <si>
    <t>Dịch vụ ăn uống</t>
  </si>
  <si>
    <t>Kỳ
báo cáo
 so với
 kỳ trước
(%)</t>
  </si>
  <si>
    <t xml:space="preserve">Ước tính
 kỳ báo cáo </t>
  </si>
  <si>
    <t>Diện tích gieo trồng cây hàng năm (Ha)</t>
  </si>
  <si>
    <t>Các loại cây khác (Ha)</t>
  </si>
  <si>
    <t>Toàn ngành công nghiệp</t>
  </si>
  <si>
    <t>Đơn vị 
tính</t>
  </si>
  <si>
    <t>Thực hiện 
từ đầu năm 
đến kỳ trước
kỳ báo cáo</t>
  </si>
  <si>
    <t>Vốn ngân sách Nhà nước cấp tỉnh</t>
  </si>
  <si>
    <t>Vốn ngân sách Nhà nước cấp xã</t>
  </si>
  <si>
    <t>Vốn ngân sách Nhà nước cấp huyện</t>
  </si>
  <si>
    <t>Vốn cân đối ngân sách tỉnh</t>
  </si>
  <si>
    <t>CHỈ SỐ GIÁ VÀNG</t>
  </si>
  <si>
    <t>CHỈ SỐ GIÁ ĐÔ LA MỸ</t>
  </si>
  <si>
    <t>Vận tải hành khách</t>
  </si>
  <si>
    <t>Vận tải hàng hóa</t>
  </si>
  <si>
    <t>Dịch vụ hỗ trợ vận tải</t>
  </si>
  <si>
    <t>Tai nạn giao thông</t>
  </si>
  <si>
    <t>Cháy, nổ</t>
  </si>
  <si>
    <t>Số vụ tai nạn giao thông (Vụ)</t>
  </si>
  <si>
    <t>Số người chết (Người)</t>
  </si>
  <si>
    <t>Số người bị thương (Người)</t>
  </si>
  <si>
    <t>Số vụ cháy, nổ (Vụ)</t>
  </si>
  <si>
    <t>Tổng giá trị tài sản thiệt hại ước tính (Triệu đồng)</t>
  </si>
  <si>
    <t xml:space="preserve">Ước tính
kỳ báo cáo </t>
  </si>
  <si>
    <t>Các loại cây khác</t>
  </si>
  <si>
    <t>Đường bộ</t>
  </si>
  <si>
    <t>Đường sắt</t>
  </si>
  <si>
    <t>Đường thủy</t>
  </si>
  <si>
    <t>Bốc xếp</t>
  </si>
  <si>
    <t>Kho bãi</t>
  </si>
  <si>
    <t>Đường hàng không</t>
  </si>
  <si>
    <t>Kỳ báo cáo 
so với cùng kỳ
năm trước (%)</t>
  </si>
  <si>
    <t>Sơ bộ kỳ 
báo cáo</t>
  </si>
  <si>
    <t xml:space="preserve">Thực hiện từ đầu năm đến
 kỳ trước kỳ báo cáo </t>
  </si>
  <si>
    <t>Kỳ báo cáo
 so với cùng kỳ năm
 trước (%)</t>
  </si>
  <si>
    <t>Ước tính 
kỳ báo cáo
so với 
kỳ trước</t>
  </si>
  <si>
    <t>Ước tính kỳ báo cáo so với cùng 
kỳ năm trước</t>
  </si>
  <si>
    <t>Kỳ báo cáo 
so với cùng 
kỳ năm 
trước (%)</t>
  </si>
  <si>
    <t>Kỳ báo cáo
so với cùng kỳ năm 
trước (%)</t>
  </si>
  <si>
    <t>Cộng dồn từ đầu năm đến cuối kỳ báo cáo so với cùng kỳ năm trước</t>
  </si>
  <si>
    <t xml:space="preserve">Cộng dồn từ đầu năm đến cuối kỳ 
báo cáo </t>
  </si>
  <si>
    <t>Cộng dồn từ đầu năm đến cuối kỳ báo cáo so với cùng kỳ 
năm trước (%)</t>
  </si>
  <si>
    <t>Cộng dồn từ đầu năm đến cuối kỳ báo cáo so với cùng kỳ năm trước (%)</t>
  </si>
  <si>
    <t>Cộng dồn  từ
đầu năm đến
cuối kỳ báo cáo so với cùng
kỳ năm
trước (%)</t>
  </si>
  <si>
    <t>Cộng dồn từ đầu năm đến cuối kỳ báo cáo</t>
  </si>
  <si>
    <t>Cộng dồn từ 
đầu năm đến
 cuối kỳ báo cáo</t>
  </si>
  <si>
    <t>Cộng dồn từ đầu năm đến cuối kỳ báo cáo so với cùng kỳ
năm trước (%)</t>
  </si>
  <si>
    <t xml:space="preserve">Thực hiện
kỳ trước
(Triệu
đồng) </t>
  </si>
  <si>
    <t>Ước tính
kỳ báo cáo
(Triệu
đồng)</t>
  </si>
  <si>
    <t>Cộng dồn 
thực hiện
đến cuối
kỳ báo cáo
(Triệu đồng)</t>
  </si>
  <si>
    <t>Kỳ báo cáo
so với
cùng kỳ
năm trước
(%)</t>
  </si>
  <si>
    <r>
      <t>Đơn vị tính:</t>
    </r>
    <r>
      <rPr>
        <b/>
        <i/>
        <sz val="12"/>
        <rFont val="Times New Roman"/>
        <family val="1"/>
      </rPr>
      <t xml:space="preserve"> </t>
    </r>
    <r>
      <rPr>
        <sz val="12"/>
        <rFont val="Times New Roman"/>
        <family val="1"/>
      </rPr>
      <t>%</t>
    </r>
  </si>
  <si>
    <t>Ước tính
kỳ báo cáo
(Triệu đồng)</t>
  </si>
  <si>
    <t>Cộng dồn từ đầu năm đến cuối kỳ báo cáo  (Triệu đồng)</t>
  </si>
  <si>
    <t>Thực hiện
cùng kỳ
năm trước 
(Triệu đồng)</t>
  </si>
  <si>
    <t>Ước tính
 kỳ báo
cáo 
(Triệu đồng)</t>
  </si>
  <si>
    <t>Cộng dồn từ
 đầu năm đến cuối kỳ
 báo cáo 
(Triệu đồng)</t>
  </si>
  <si>
    <t>Đậu tương</t>
  </si>
  <si>
    <t>Chăn nuôi</t>
  </si>
  <si>
    <t>Trâu (con)</t>
  </si>
  <si>
    <t>Bò (con)</t>
  </si>
  <si>
    <t>Lợn (con)</t>
  </si>
  <si>
    <t>Gia cầm (1000 con)</t>
  </si>
  <si>
    <t>Trong đó: Gà (1000 con)</t>
  </si>
  <si>
    <t xml:space="preserve">Thực hiện cùng kỳ năm trước </t>
  </si>
  <si>
    <t>Thực hiện kỳ báo cáo</t>
  </si>
  <si>
    <t>Kỳ báo cáo so với cùng kỳ năm trước (%)</t>
  </si>
  <si>
    <t>B</t>
  </si>
  <si>
    <t>Khai khoáng khác</t>
  </si>
  <si>
    <t>08</t>
  </si>
  <si>
    <t>Công nghiệp chế biến , chế tạo</t>
  </si>
  <si>
    <t>C</t>
  </si>
  <si>
    <t>Sản xuất chế biến thực phẩm</t>
  </si>
  <si>
    <t>10</t>
  </si>
  <si>
    <t>Sản xuất đồ uống</t>
  </si>
  <si>
    <t>11</t>
  </si>
  <si>
    <t>Dệt</t>
  </si>
  <si>
    <t>13</t>
  </si>
  <si>
    <t>Sản xuất trang phục</t>
  </si>
  <si>
    <t>14</t>
  </si>
  <si>
    <t>Chế biến gỗ và sản xuất sản phẩm từ gỗ, tre, nứa (trừ giường, tủ, bàn, ghế); sản xuất sản phẩm từ rơm, rạ và vật liệu tết bện</t>
  </si>
  <si>
    <t>16</t>
  </si>
  <si>
    <t>Sản xuất thuốc, hoá dược và dược liệu</t>
  </si>
  <si>
    <t>21</t>
  </si>
  <si>
    <t>Sản xuất sản phẩm từ cao su và plastic</t>
  </si>
  <si>
    <t>22</t>
  </si>
  <si>
    <t>Sản xuất sản phẩm từ khoáng phi kim loại khác</t>
  </si>
  <si>
    <t>23</t>
  </si>
  <si>
    <t>Sản xuất sản phẩm từ kim loại đúc sẵn (trừ máy móc, thiết bị)</t>
  </si>
  <si>
    <t>25</t>
  </si>
  <si>
    <t>Sản xuất giường, tủ, bàn, ghế</t>
  </si>
  <si>
    <t>31</t>
  </si>
  <si>
    <t>Sản xuất và phân phối điện, khí đốt, nước nóng, hơi nước và điều hoà không khí</t>
  </si>
  <si>
    <t>D</t>
  </si>
  <si>
    <t>35</t>
  </si>
  <si>
    <t>Cung cấp nước; hoạt động quản lý và xử lý rác thải, nước thải</t>
  </si>
  <si>
    <t>E</t>
  </si>
  <si>
    <t>Khai thác, xử lý và cung cấp nước</t>
  </si>
  <si>
    <t>36</t>
  </si>
  <si>
    <t>Hoạt động thu gom, xử lý và tiêu huỷ rác thải; tái chế phế liệu</t>
  </si>
  <si>
    <t>38</t>
  </si>
  <si>
    <t>Mã số</t>
  </si>
  <si>
    <t>Đá xây dựng khác</t>
  </si>
  <si>
    <t>Chè (trà) nguyên chất (như: chè (trà) xanh, chè (trà) đen)</t>
  </si>
  <si>
    <t>Tấn</t>
  </si>
  <si>
    <t>Nước tinh khiết</t>
  </si>
  <si>
    <t>1000 lít</t>
  </si>
  <si>
    <t>Vải dệt thoi khác từ sợi bông</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</si>
  <si>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</si>
  <si>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1000 cái</t>
  </si>
  <si>
    <t>Sản phẩm mây, tre đan các loại</t>
  </si>
  <si>
    <t>Dịch vụ sản xuất hoá dược và dược liệu</t>
  </si>
  <si>
    <t>Triệu đồng</t>
  </si>
  <si>
    <t>Cửa ra vào, cửa sổ, khung và ngưỡng cửa của cửa ra vào bằng plastic</t>
  </si>
  <si>
    <t>Dịch vụ sản xuất đồ xõy lắp bằng plastic</t>
  </si>
  <si>
    <t>Gạch xây dựng bằng đất sét nung (trừ gốm, sứ) quy chuẩn 220x105x60mm</t>
  </si>
  <si>
    <t>1000 viên</t>
  </si>
  <si>
    <t>Xi măng Portland đen</t>
  </si>
  <si>
    <t>Gạch và gạch khối xây dựng bằng xi măng, bê tông hoặc đá nhân tạo</t>
  </si>
  <si>
    <t>Cấu kiện làm sẵn cho xây dựng hoặc kỹ thuật dân dụng, bằng xi măng, bê tông hoặc đá nhân tạo</t>
  </si>
  <si>
    <t>Cửa ra vào, cửa sổ bằng sắt, thép</t>
  </si>
  <si>
    <t>Điện sản xuất</t>
  </si>
  <si>
    <t>Triệu KWh</t>
  </si>
  <si>
    <t>Điện thương phẩm</t>
  </si>
  <si>
    <t>Nước uống được</t>
  </si>
  <si>
    <t>Dịch vụ thu gom rác thải không độc hại có thể tái chế</t>
  </si>
  <si>
    <t>M³</t>
  </si>
  <si>
    <r>
      <t>M</t>
    </r>
    <r>
      <rPr>
        <sz val="10"/>
        <rFont val="Calibri"/>
        <family val="2"/>
      </rPr>
      <t>²</t>
    </r>
  </si>
  <si>
    <t>1000 m³</t>
  </si>
  <si>
    <r>
      <t>1000 m</t>
    </r>
    <r>
      <rPr>
        <sz val="10"/>
        <rFont val="Calibri"/>
        <family val="2"/>
      </rPr>
      <t>²</t>
    </r>
  </si>
  <si>
    <t>Trong đó: Thu từ quỹ sử dụng đất</t>
  </si>
  <si>
    <t>Vốn TW hỗ trợ đầu tư theo mục tiêu</t>
  </si>
  <si>
    <t>Vốn nước ngoài (ODA)</t>
  </si>
  <si>
    <t>Xổ số kiến thiết</t>
  </si>
  <si>
    <t>Vốn khác</t>
  </si>
  <si>
    <t>Vốn cân đối ngân sách huyện</t>
  </si>
  <si>
    <t>Vốn tỉnh hỗ trợ đầu tư theo mục tiêu</t>
  </si>
  <si>
    <t>Vốn cân đối ngân sách xã</t>
  </si>
  <si>
    <t>Vốn huyện hỗ trợ đầu tư theo mục tiêu</t>
  </si>
  <si>
    <t>Ước tính
kỳ
báo cáo
(Triệu đồng)</t>
  </si>
  <si>
    <t>Vật phẩm, văn hóa, giáo dục</t>
  </si>
  <si>
    <t>Gỗ và vật liệu xây dựng</t>
  </si>
  <si>
    <t>Ô tô các loại</t>
  </si>
  <si>
    <t>Xăng dầu các loại</t>
  </si>
  <si>
    <t>Nhiên liệu khác (Trừ xăng dầu)</t>
  </si>
  <si>
    <t>Hàng hóa khác</t>
  </si>
  <si>
    <t>Đá quý, kim loại quý và sản phẩm</t>
  </si>
  <si>
    <t>Sửa chữa ô tô, mô tô, xe máy và xe có động cơ khác</t>
  </si>
  <si>
    <t>Kỳ báo cáo so với 
kỳ trước 
(%)</t>
  </si>
  <si>
    <t>Cộng dồn từ từ đầu năm
đến cuối kỳ
báo cáo
(Triệu đồng)</t>
  </si>
  <si>
    <t>Thực hiện
 từ đầu năm 
đến kỳ trước
 kỳ báo cáo (Triệu đồng)</t>
  </si>
  <si>
    <t>Tháng cùng kỳ</t>
  </si>
  <si>
    <t>Vận chuyển hành khách (Nghìn hành khách)</t>
  </si>
  <si>
    <t>Luân chuyển hàng hóa (1000 tấn.km)</t>
  </si>
  <si>
    <t>Luân chuyển hành khách (Nghìn HK.Km)</t>
  </si>
  <si>
    <t>Vận chuyển hàng hóa        (1000 tấn)</t>
  </si>
  <si>
    <t>Cộng dồn cùng kỳ</t>
  </si>
  <si>
    <t>Chỉ số giá bình quân kỳ báo cáo so với cùng kỳ năm trước</t>
  </si>
  <si>
    <t>Cùng kỳ năm trước</t>
  </si>
  <si>
    <t>Tháng 12 năm trước</t>
  </si>
  <si>
    <t xml:space="preserve">Tháng trước </t>
  </si>
  <si>
    <t>1. Tổng sản phẩm trên địa bàn (GRDP)</t>
  </si>
  <si>
    <t>Theo giá hiện hành</t>
  </si>
  <si>
    <t>Theo giá so sánh 2010</t>
  </si>
  <si>
    <t>Cơ cấu
 (%)</t>
  </si>
  <si>
    <t>Kỳ báo cáo 
so với cùng kỳ 
năm trước (%)</t>
  </si>
  <si>
    <t>Phân theo ngành kinh tế</t>
  </si>
  <si>
    <t>Nông, lâm nghiệp và thủy sản</t>
  </si>
  <si>
    <t>Công nghiệp chế biến, chế tạo</t>
  </si>
  <si>
    <t>Thuế sản phẩm trừ trợ cấp sản phẩm</t>
  </si>
  <si>
    <t>Thực hiện 
cùng kỳ 
năm trước</t>
  </si>
  <si>
    <t>Ước tính
kỳ báo cáo</t>
  </si>
  <si>
    <t>Rừng sản xuất</t>
  </si>
  <si>
    <t>Rừng phòng hộ</t>
  </si>
  <si>
    <t>Rừng đặc dụng</t>
  </si>
  <si>
    <t>Sản phẩm lâm nghiệp chủ yếu</t>
  </si>
  <si>
    <t>Sản lượng củi khai thác (Nghìn ster)</t>
  </si>
  <si>
    <t>Kỳ báo cáo
 so với cùng kỳ
năm trước (%)</t>
  </si>
  <si>
    <t xml:space="preserve">Tổng sản lượng thuỷ sản </t>
  </si>
  <si>
    <t>Cá</t>
  </si>
  <si>
    <t>Tôm</t>
  </si>
  <si>
    <t>Thủy sản khác</t>
  </si>
  <si>
    <t xml:space="preserve">Sản lượng thuỷ sản nuôi trồng </t>
  </si>
  <si>
    <t xml:space="preserve">Sản lượng thuỷ sản khai thác </t>
  </si>
  <si>
    <t>Ước tính kỳ báo cáo (Triệu đồng)</t>
  </si>
  <si>
    <t xml:space="preserve">Thực hiện cùng kỳ năm trước (Triệu đồng) </t>
  </si>
  <si>
    <t>TỔNG THU NSĐP</t>
  </si>
  <si>
    <t>A. TỔNG THU NSNN TRÊN ĐỊA BÀN</t>
  </si>
  <si>
    <t>Ngân sách ĐP được hưởng</t>
  </si>
  <si>
    <t>I. Thu nội địa</t>
  </si>
  <si>
    <t>Trong đó:</t>
  </si>
  <si>
    <t xml:space="preserve">1. Thu từ DNNN </t>
  </si>
  <si>
    <t>2. Thu từ DN có vốn đầu tư nước ngoài</t>
  </si>
  <si>
    <t>3. Thu từ khu vực ngoài QD</t>
  </si>
  <si>
    <t>4. Lệ phí trước bạ</t>
  </si>
  <si>
    <t>5. Thuế thu nhập cá nhân</t>
  </si>
  <si>
    <t>6. Thuế bảo vệ môi trường</t>
  </si>
  <si>
    <t>7. Thu phí, lệ phí</t>
  </si>
  <si>
    <t>8. Tiền sử dụng đất</t>
  </si>
  <si>
    <t>9. Thu tiền thuê mặt đất, mặt nước</t>
  </si>
  <si>
    <t>10. Thu khác ngân sách</t>
  </si>
  <si>
    <t>11. Thu hoa lợi công sản, quỹ đất công ích</t>
  </si>
  <si>
    <t>13. Thu xổ số kiến thiết</t>
  </si>
  <si>
    <t>II. Thu từ hoạt động xuất nhập khẩu</t>
  </si>
  <si>
    <t>B. THU CHUYỂN NGUỒN</t>
  </si>
  <si>
    <t>1. Bổ sung cân đối</t>
  </si>
  <si>
    <t>2. Bổ sung có mục tiêu</t>
  </si>
  <si>
    <t>TỔNG CHI NSĐP</t>
  </si>
  <si>
    <t>A</t>
  </si>
  <si>
    <t>Chi cân đối NSĐP</t>
  </si>
  <si>
    <t>I</t>
  </si>
  <si>
    <t>Chi đầu tư phát triển</t>
  </si>
  <si>
    <t>II</t>
  </si>
  <si>
    <t>Chi thường xuyên</t>
  </si>
  <si>
    <t>III</t>
  </si>
  <si>
    <t>Chi bổ sung quỹ dự chữ tài chính</t>
  </si>
  <si>
    <t>IV</t>
  </si>
  <si>
    <t>Chênh lệch tăng thu giữa dự toán TW giao với dự toán ĐP giao chưa bố trí nhiệm vụ chi</t>
  </si>
  <si>
    <t>V</t>
  </si>
  <si>
    <t>Dự phòng ngân sách</t>
  </si>
  <si>
    <t>Chi thực hiện một số mục tiêu nhiệm vụ khác</t>
  </si>
  <si>
    <t>Chi thực hiện dự án, chương trình MTQG</t>
  </si>
  <si>
    <t>VI</t>
  </si>
  <si>
    <t>VII</t>
  </si>
  <si>
    <t>Diện tích rừng trồng mới tập trung (Ha)</t>
  </si>
  <si>
    <r>
      <t>Sản lượng gỗ khai thác (m</t>
    </r>
    <r>
      <rPr>
        <vertAlign val="superscript"/>
        <sz val="12"/>
        <rFont val="Times New Roman"/>
        <family val="1"/>
      </rPr>
      <t>3</t>
    </r>
    <r>
      <rPr>
        <sz val="12"/>
        <rFont val="Times New Roman"/>
        <family val="1"/>
      </rPr>
      <t>)</t>
    </r>
  </si>
  <si>
    <t>Luồng, vầu (1000 cây)</t>
  </si>
  <si>
    <t>Nứa hàng (1000 cây)</t>
  </si>
  <si>
    <t>Lá dong (1000 tàu)</t>
  </si>
  <si>
    <t>Măng tươi (tấn)</t>
  </si>
  <si>
    <t>Rau các loại</t>
  </si>
  <si>
    <t>Thực hiện cùng
 kỳ năm trước
(Tấn)</t>
  </si>
  <si>
    <t>Ước tính kỳ
báo cáo
(Tấn)</t>
  </si>
  <si>
    <t xml:space="preserve"> Sản xuất và phân phối điện, khí đốt, nước nóng, hơi nước và điều hòa không khí</t>
  </si>
  <si>
    <t>Cung cấp nước, hoạt động quản lý và xử lý rác thải, nước thải</t>
  </si>
  <si>
    <t xml:space="preserve"> Xây dựng</t>
  </si>
  <si>
    <t xml:space="preserve"> Bán buôn, bán lẻ; Sửa chữa ô tô, mô tô, xe máy và xe có động cơ khác</t>
  </si>
  <si>
    <t>Vận tải kho bãi</t>
  </si>
  <si>
    <t>Dịch vụ lưu trú và ăn uống</t>
  </si>
  <si>
    <t>Thông tin và truyền thông</t>
  </si>
  <si>
    <t>Hoạt động tài chính, ngân hàng và bảo hiểm</t>
  </si>
  <si>
    <t>Hoạt động kinh doanh bất động sản</t>
  </si>
  <si>
    <t>Hoạt động chuyên môn, khoa học và công nghệ</t>
  </si>
  <si>
    <t>Hoạt động hành chính và dịch vụ hỗ trợ</t>
  </si>
  <si>
    <t>Hoạt động của Đảng cộng sản, tổ chức chính trị - xã hội, quản lý nhà nước, ANQP và bảo đảm xã hội bắt buộc</t>
  </si>
  <si>
    <t>Giáo dục và Đào tạo</t>
  </si>
  <si>
    <t>Y tế và hoạt động cứu trợ xã hội</t>
  </si>
  <si>
    <t>Nghệ thuật, vui chơi và giải trí</t>
  </si>
  <si>
    <t>Hoạt động dịch vụ khác</t>
  </si>
  <si>
    <t>Hoạt động làm thuê công việc gia đình trong các hộ gia đình; sản xuất sản phẩm vật chất và dịch vụ tự tiêu dùng của hộ gia đình</t>
  </si>
  <si>
    <t>Hoạt động của các tổ chức và cơ quan quốc tế</t>
  </si>
  <si>
    <t>Thuế nhập khẩu hàng hóa và dịch vụ</t>
  </si>
  <si>
    <t>Thuế VAT</t>
  </si>
  <si>
    <t>Thuế sản phẩm khác còn lại ((thuế xuất khẩu, 
thuế tiêu thụ đặc biệt, thuế khoán,…)</t>
  </si>
  <si>
    <t>Ước tính 
kỳ báo cáo
(Tỷ đồng)</t>
  </si>
  <si>
    <t>Ước tính thực hiện kỳ báo cáo</t>
  </si>
  <si>
    <t>So với cùng kỳ năm trước (%)</t>
  </si>
  <si>
    <t>So với dự toán (%)</t>
  </si>
  <si>
    <t>Thực hiện từ đầu năm đến kỳ trước kỳ báo cáo</t>
  </si>
  <si>
    <t>Dự toán</t>
  </si>
  <si>
    <t>5. Kết quả sản xuất lâm nghiệp</t>
  </si>
  <si>
    <t xml:space="preserve">6. Sản lượng thủy sản </t>
  </si>
  <si>
    <t>7. Chỉ số sản xuất công nghiệp</t>
  </si>
  <si>
    <t>8. Sản lượng một số sản phẩm công nghiệp chủ yếu</t>
  </si>
  <si>
    <t>9. Vốn đầu tư thực hiện từ nguồn ngân sách Nhà nước</t>
  </si>
  <si>
    <t xml:space="preserve">10. Doanh thu bán lẻ hàng hoá </t>
  </si>
  <si>
    <t xml:space="preserve">11. Doanh thu dịch vụ lưu trú và ăn uống </t>
  </si>
  <si>
    <t>12. Chỉ số giá tiêu dùng, chỉ số giá vàng và chỉ số giá Đô la Mỹ</t>
  </si>
  <si>
    <t xml:space="preserve">13. Doanh thu vận tải, kho bãi và dịch vụ hỗ trợ vận tải </t>
  </si>
  <si>
    <t>14. Vận tải hành khách của địa phương</t>
  </si>
  <si>
    <t>15. Vận tải hàng hóa của địa phương</t>
  </si>
  <si>
    <t xml:space="preserve">16. Thu ngân sách Nhà nước trên địa bàn </t>
  </si>
  <si>
    <t xml:space="preserve">17. Chi ngân sách Nhà nước địa phương </t>
  </si>
  <si>
    <t>Kết quả điều tra
năm trước</t>
  </si>
  <si>
    <t>Kết quả điều tra
năm báo cáo</t>
  </si>
  <si>
    <t>Năm báo cáo so với
năm trước (%)</t>
  </si>
  <si>
    <t>Số lượng lợn (Con)</t>
  </si>
  <si>
    <t>Số lượng gia cầm (Nghìn con)</t>
  </si>
  <si>
    <t>Gà</t>
  </si>
  <si>
    <t>Sản lượng thịt hơi xuất chuồng (Tấn)</t>
  </si>
  <si>
    <t>Thịt lợn</t>
  </si>
  <si>
    <t>Thịt gia cầm</t>
  </si>
  <si>
    <t>Sản lượng sản phẩm chăn nuôi khác</t>
  </si>
  <si>
    <t>Trứng (Nghìn quả)</t>
  </si>
  <si>
    <t>Tre (1000 cây)</t>
  </si>
  <si>
    <t>Mật ong rừng (Kg)</t>
  </si>
  <si>
    <t>Giang (1000 cây)</t>
  </si>
  <si>
    <t>Thực hiện vụ đông xuân năm trước</t>
  </si>
  <si>
    <t>Ước tính vụ đông xuân năm báo cáo</t>
  </si>
  <si>
    <t>Tổng sản lượng lương thực có hạt (Tấn)</t>
  </si>
  <si>
    <t>Diện tích, năng suất và sản lượng một số cây trồng</t>
  </si>
  <si>
    <t>Lúa đông xuân</t>
  </si>
  <si>
    <r>
      <t xml:space="preserve">    Diện tích </t>
    </r>
    <r>
      <rPr>
        <i/>
        <sz val="11"/>
        <rFont val="Times New Roman"/>
        <family val="1"/>
      </rPr>
      <t>(Ha)</t>
    </r>
  </si>
  <si>
    <r>
      <t xml:space="preserve">    Năng suất </t>
    </r>
    <r>
      <rPr>
        <i/>
        <sz val="11"/>
        <rFont val="Times New Roman"/>
        <family val="1"/>
      </rPr>
      <t>(Tạ/ha)</t>
    </r>
  </si>
  <si>
    <r>
      <t xml:space="preserve">    Sản lượng</t>
    </r>
    <r>
      <rPr>
        <i/>
        <sz val="11"/>
        <rFont val="Times New Roman"/>
        <family val="1"/>
      </rPr>
      <t xml:space="preserve"> (Tấn)</t>
    </r>
  </si>
  <si>
    <t>Khoai lang</t>
  </si>
  <si>
    <t>Lạc</t>
  </si>
  <si>
    <t>Sả</t>
  </si>
  <si>
    <t>Vụ đông xuân năm báo cáo so với vụ đông xuân năm trước (%)</t>
  </si>
  <si>
    <t xml:space="preserve">4. Kết quả chăn nuôi </t>
  </si>
  <si>
    <t>18. Trật tự, an toàn xã hội</t>
  </si>
  <si>
    <t>Lúa</t>
  </si>
  <si>
    <t>Lúa mùa</t>
  </si>
  <si>
    <t>Mía</t>
  </si>
  <si>
    <t xml:space="preserve">Tháng cùng kỳ </t>
  </si>
  <si>
    <t xml:space="preserve">Chi trả nợ lãi </t>
  </si>
  <si>
    <t>Kỳ gốc 2014</t>
  </si>
  <si>
    <t>12. Thu tiền cấp quyền khai thác tài nguyên</t>
  </si>
  <si>
    <t>Tháng 6 năm 2019</t>
  </si>
  <si>
    <t xml:space="preserve">Kế hoạch
năm 2019
(Triệu
đồng) </t>
  </si>
  <si>
    <t>Phương tiện đi lại trừ ô tô con (Kể cả phụ tùng)</t>
  </si>
  <si>
    <t>Dịch vụ lưu trú</t>
  </si>
  <si>
    <t>Doanh thu hàng chuyển bán</t>
  </si>
  <si>
    <t>Trị giá vốn hàng chuyển bán</t>
  </si>
  <si>
    <t>Dịch vụ du lịch lữ hành và các dịch vụ hỗ trợ</t>
  </si>
  <si>
    <t xml:space="preserve"> -</t>
  </si>
  <si>
    <t>6 tháng năm 2019</t>
  </si>
  <si>
    <t>2. Sản xuất nông nghiệp 6 tháng đầu năm 2019</t>
  </si>
  <si>
    <t>Đậu các loại</t>
  </si>
  <si>
    <t>Vịt, ngan</t>
  </si>
  <si>
    <t>Tại thời điểm 1/4</t>
  </si>
  <si>
    <t>3. Ước tính kết quả sản xuất vụ đông xuân 2019</t>
  </si>
  <si>
    <t>Dự toán năm</t>
  </si>
  <si>
    <t>Chi từ nguồn tăng thu giữa dự toán địa phương giao với dự toán Trung ương giao để thực hiện CCTL</t>
  </si>
  <si>
    <t>Kinh phí tinh giảm biên chế để thực hiện CCTL</t>
  </si>
  <si>
    <t>Chi trả nợ gốc từ bội thu NSĐP</t>
  </si>
  <si>
    <t>VIII</t>
  </si>
  <si>
    <t>Mộc nhĩ (tấn)</t>
  </si>
  <si>
    <t>Trong đó: dịch vụ y tế</t>
  </si>
  <si>
    <t>Trong đó: dịch vụ giáo dục</t>
  </si>
  <si>
    <t>14. Thu hồi vốn, lợi nhuận, lợi nhuận sau thuế, chênh lệch thu chi của NHNN</t>
  </si>
  <si>
    <t>C. THU TRỢ CẤP</t>
  </si>
  <si>
    <t>D. THU TỪ NS CẤP DƯỚI NỘP LÊN</t>
  </si>
</sst>
</file>

<file path=xl/styles.xml><?xml version="1.0" encoding="utf-8"?>
<styleSheet xmlns="http://schemas.openxmlformats.org/spreadsheetml/2006/main">
  <numFmts count="7">
    <numFmt numFmtId="43" formatCode="_(* #,##0.00_);_(* \(#,##0.00\);_(* &quot;-&quot;??_);_(@_)"/>
    <numFmt numFmtId="164" formatCode="0.0"/>
    <numFmt numFmtId="165" formatCode="_-* #,##0\ _P_t_s_-;\-* #,##0\ _P_t_s_-;_-* &quot;-&quot;\ _P_t_s_-;_-@_-"/>
    <numFmt numFmtId="166" formatCode="_(* #,##0_);_(* \(#,##0\);_(* &quot;-&quot;??_);_(@_)"/>
    <numFmt numFmtId="167" formatCode="\ \ ########"/>
    <numFmt numFmtId="168" formatCode="#,##0.0_);\(#,##0.0\)"/>
    <numFmt numFmtId="169" formatCode="0.0000"/>
  </numFmts>
  <fonts count="27">
    <font>
      <sz val="10"/>
      <name val="Arial"/>
    </font>
    <font>
      <sz val="10"/>
      <name val="Arial"/>
      <family val="2"/>
    </font>
    <font>
      <sz val="8"/>
      <name val="Arial"/>
      <family val="2"/>
    </font>
    <font>
      <sz val="12"/>
      <name val=".VnTime"/>
      <family val="2"/>
    </font>
    <font>
      <sz val="13"/>
      <name val=".VnTime"/>
      <family val="2"/>
    </font>
    <font>
      <sz val="12"/>
      <name val="Times New Roman"/>
      <family val="1"/>
    </font>
    <font>
      <sz val="10"/>
      <name val=".VnTime"/>
      <family val="2"/>
    </font>
    <font>
      <sz val="10"/>
      <name val="MS Sans Serif"/>
      <family val="2"/>
    </font>
    <font>
      <b/>
      <i/>
      <sz val="12"/>
      <name val="Times New Roman"/>
      <family val="1"/>
    </font>
    <font>
      <sz val="11"/>
      <name val=".VnTime"/>
      <family val="2"/>
    </font>
    <font>
      <b/>
      <sz val="12"/>
      <name val="Times New Roman"/>
      <family val="1"/>
    </font>
    <font>
      <sz val="11"/>
      <name val="Times New Roman"/>
      <family val="1"/>
    </font>
    <font>
      <b/>
      <sz val="11"/>
      <name val="Times New Roman"/>
      <family val="1"/>
    </font>
    <font>
      <i/>
      <sz val="12"/>
      <name val="Times New Roman"/>
      <family val="1"/>
    </font>
    <font>
      <b/>
      <sz val="10"/>
      <color rgb="FF000000"/>
      <name val="Times New Roman"/>
      <family val="1"/>
    </font>
    <font>
      <sz val="10"/>
      <color rgb="FF000000"/>
      <name val="Times New Roman"/>
      <family val="1"/>
    </font>
    <font>
      <sz val="10"/>
      <name val="Times New Roman"/>
      <family val="1"/>
    </font>
    <font>
      <b/>
      <sz val="10"/>
      <name val="Times New Roman"/>
      <family val="1"/>
    </font>
    <font>
      <sz val="10"/>
      <name val="Calibri"/>
      <family val="2"/>
    </font>
    <font>
      <b/>
      <i/>
      <sz val="11"/>
      <name val="Times New Roman"/>
      <family val="1"/>
    </font>
    <font>
      <i/>
      <sz val="11"/>
      <name val="Times New Roman"/>
      <family val="1"/>
    </font>
    <font>
      <vertAlign val="superscript"/>
      <sz val="12"/>
      <name val="Times New Roman"/>
      <family val="1"/>
    </font>
    <font>
      <sz val="10"/>
      <name val="Arial"/>
      <family val="2"/>
    </font>
    <font>
      <sz val="12"/>
      <color theme="1"/>
      <name val="Times New Roman"/>
      <family val="1"/>
    </font>
    <font>
      <b/>
      <sz val="11"/>
      <color theme="1"/>
      <name val="Times New Roman"/>
      <family val="1"/>
    </font>
    <font>
      <sz val="11"/>
      <color theme="1"/>
      <name val="Times New Roman"/>
      <family val="1"/>
    </font>
    <font>
      <sz val="10"/>
      <color theme="1"/>
      <name val="Times New Roman"/>
      <family val="1"/>
    </font>
  </fonts>
  <fills count="4">
    <fill>
      <patternFill patternType="none"/>
    </fill>
    <fill>
      <patternFill patternType="gray125"/>
    </fill>
    <fill>
      <patternFill patternType="solid">
        <fgColor indexed="24"/>
      </patternFill>
    </fill>
    <fill>
      <patternFill patternType="solid">
        <fgColor theme="0"/>
        <bgColor indexed="64"/>
      </patternFill>
    </fill>
  </fills>
  <borders count="3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6">
    <xf numFmtId="0" fontId="0" fillId="0" borderId="0"/>
    <xf numFmtId="165" fontId="3" fillId="0" borderId="0" applyFont="0" applyFill="0" applyBorder="0" applyAlignment="0" applyProtection="0"/>
    <xf numFmtId="0" fontId="9" fillId="2" borderId="0" applyNumberFormat="0"/>
    <xf numFmtId="0" fontId="3" fillId="0" borderId="0"/>
    <xf numFmtId="0" fontId="3" fillId="0" borderId="0"/>
    <xf numFmtId="0" fontId="6" fillId="0" borderId="0"/>
    <xf numFmtId="0" fontId="3" fillId="0" borderId="0"/>
    <xf numFmtId="0" fontId="4" fillId="0" borderId="0"/>
    <xf numFmtId="0" fontId="1" fillId="0" borderId="0"/>
    <xf numFmtId="0" fontId="3" fillId="0" borderId="0"/>
    <xf numFmtId="0" fontId="7" fillId="0" borderId="0"/>
    <xf numFmtId="0" fontId="7" fillId="0" borderId="0"/>
    <xf numFmtId="9" fontId="1" fillId="0" borderId="0" applyFont="0" applyFill="0" applyBorder="0" applyAlignment="0" applyProtection="0"/>
    <xf numFmtId="43" fontId="1" fillId="0" borderId="0" applyFont="0" applyFill="0" applyBorder="0" applyAlignment="0" applyProtection="0"/>
    <xf numFmtId="0" fontId="3" fillId="0" borderId="0"/>
    <xf numFmtId="0" fontId="22" fillId="0" borderId="0"/>
  </cellStyleXfs>
  <cellXfs count="427">
    <xf numFmtId="0" fontId="0" fillId="0" borderId="0" xfId="0"/>
    <xf numFmtId="0" fontId="5" fillId="0" borderId="0" xfId="3" applyFont="1" applyFill="1" applyBorder="1"/>
    <xf numFmtId="0" fontId="10" fillId="0" borderId="0" xfId="3" applyFont="1" applyFill="1" applyBorder="1" applyAlignment="1"/>
    <xf numFmtId="0" fontId="5" fillId="0" borderId="0" xfId="0" applyFont="1" applyFill="1"/>
    <xf numFmtId="0" fontId="5" fillId="0" borderId="0" xfId="3" applyFont="1" applyFill="1" applyBorder="1" applyAlignment="1">
      <alignment horizontal="left"/>
    </xf>
    <xf numFmtId="0" fontId="5" fillId="0" borderId="0" xfId="3" applyFont="1" applyFill="1" applyBorder="1" applyAlignment="1">
      <alignment horizontal="center"/>
    </xf>
    <xf numFmtId="0" fontId="10" fillId="0" borderId="0" xfId="0" applyFont="1" applyFill="1"/>
    <xf numFmtId="0" fontId="11" fillId="0" borderId="3" xfId="0" applyFont="1" applyFill="1" applyBorder="1" applyAlignment="1">
      <alignment horizontal="center" vertical="center" wrapText="1"/>
    </xf>
    <xf numFmtId="0" fontId="5" fillId="0" borderId="1" xfId="0" applyFont="1" applyFill="1" applyBorder="1"/>
    <xf numFmtId="0" fontId="10" fillId="0" borderId="0" xfId="0" applyNumberFormat="1" applyFont="1" applyFill="1" applyBorder="1" applyAlignment="1"/>
    <xf numFmtId="0" fontId="5" fillId="0" borderId="0" xfId="0" applyNumberFormat="1" applyFont="1" applyFill="1" applyBorder="1" applyAlignment="1"/>
    <xf numFmtId="0" fontId="5" fillId="0" borderId="0" xfId="0" applyFont="1" applyFill="1" applyBorder="1"/>
    <xf numFmtId="0" fontId="10" fillId="0" borderId="0" xfId="10" applyNumberFormat="1" applyFont="1" applyFill="1" applyBorder="1" applyAlignment="1">
      <alignment horizontal="left"/>
    </xf>
    <xf numFmtId="0" fontId="5" fillId="0" borderId="0" xfId="4" applyFont="1" applyFill="1"/>
    <xf numFmtId="0" fontId="5" fillId="0" borderId="1" xfId="4" applyFont="1" applyFill="1" applyBorder="1"/>
    <xf numFmtId="0" fontId="5" fillId="0" borderId="0" xfId="4" applyFont="1" applyFill="1" applyBorder="1"/>
    <xf numFmtId="0" fontId="5" fillId="0" borderId="0" xfId="8" applyFont="1" applyFill="1" applyBorder="1"/>
    <xf numFmtId="0" fontId="5" fillId="0" borderId="0" xfId="1" applyNumberFormat="1" applyFont="1" applyFill="1" applyBorder="1" applyAlignment="1">
      <alignment horizontal="right" indent="5"/>
    </xf>
    <xf numFmtId="164" fontId="5" fillId="0" borderId="0" xfId="4" applyNumberFormat="1" applyFont="1" applyFill="1" applyBorder="1" applyAlignment="1">
      <alignment horizontal="right" indent="5"/>
    </xf>
    <xf numFmtId="0" fontId="10" fillId="0" borderId="0" xfId="4" applyFont="1" applyFill="1" applyBorder="1"/>
    <xf numFmtId="0" fontId="10" fillId="0" borderId="0" xfId="0" applyFont="1" applyFill="1" applyBorder="1" applyAlignment="1"/>
    <xf numFmtId="0" fontId="5" fillId="0" borderId="1" xfId="0" applyNumberFormat="1" applyFont="1" applyFill="1" applyBorder="1" applyAlignment="1"/>
    <xf numFmtId="0" fontId="13" fillId="0" borderId="0" xfId="0" applyFont="1" applyFill="1" applyAlignment="1">
      <alignment horizontal="left" indent="1"/>
    </xf>
    <xf numFmtId="0" fontId="5" fillId="0" borderId="0" xfId="0" applyFont="1" applyFill="1" applyAlignment="1">
      <alignment horizontal="left" indent="1"/>
    </xf>
    <xf numFmtId="0" fontId="5" fillId="0" borderId="0" xfId="0" applyFont="1" applyFill="1" applyBorder="1" applyAlignment="1">
      <alignment vertical="center"/>
    </xf>
    <xf numFmtId="0" fontId="5" fillId="0" borderId="0" xfId="5" applyFont="1" applyFill="1" applyBorder="1"/>
    <xf numFmtId="0" fontId="5" fillId="0" borderId="2" xfId="5" applyFont="1" applyFill="1" applyBorder="1"/>
    <xf numFmtId="0" fontId="10" fillId="0" borderId="0" xfId="5" applyNumberFormat="1" applyFont="1" applyFill="1" applyBorder="1" applyAlignment="1">
      <alignment horizontal="left"/>
    </xf>
    <xf numFmtId="2" fontId="10" fillId="0" borderId="0" xfId="9" applyNumberFormat="1" applyFont="1" applyFill="1" applyBorder="1" applyAlignment="1">
      <alignment horizontal="right"/>
    </xf>
    <xf numFmtId="2" fontId="10" fillId="0" borderId="0" xfId="9" applyNumberFormat="1" applyFont="1" applyFill="1" applyBorder="1" applyAlignment="1">
      <alignment horizontal="right" indent="3"/>
    </xf>
    <xf numFmtId="164" fontId="10" fillId="0" borderId="0" xfId="5" applyNumberFormat="1" applyFont="1" applyFill="1" applyBorder="1" applyAlignment="1">
      <alignment horizontal="center"/>
    </xf>
    <xf numFmtId="0" fontId="10" fillId="0" borderId="0" xfId="6" applyNumberFormat="1" applyFont="1" applyFill="1" applyBorder="1" applyAlignment="1"/>
    <xf numFmtId="0" fontId="5" fillId="0" borderId="0" xfId="6" applyFont="1" applyFill="1" applyBorder="1" applyAlignment="1">
      <alignment vertical="center"/>
    </xf>
    <xf numFmtId="0" fontId="5" fillId="0" borderId="0" xfId="6" applyFont="1" applyFill="1"/>
    <xf numFmtId="164" fontId="8" fillId="0" borderId="0" xfId="11" applyNumberFormat="1" applyFont="1" applyFill="1" applyBorder="1" applyAlignment="1">
      <alignment horizontal="center"/>
    </xf>
    <xf numFmtId="164" fontId="5" fillId="0" borderId="0" xfId="6" applyNumberFormat="1" applyFont="1" applyFill="1" applyAlignment="1">
      <alignment horizontal="right" indent="2"/>
    </xf>
    <xf numFmtId="0" fontId="5" fillId="0" borderId="0" xfId="6" applyFont="1" applyFill="1" applyAlignment="1"/>
    <xf numFmtId="164" fontId="5" fillId="0" borderId="0" xfId="0" applyNumberFormat="1" applyFont="1" applyFill="1" applyBorder="1" applyAlignment="1">
      <alignment horizontal="right" indent="1"/>
    </xf>
    <xf numFmtId="164" fontId="5" fillId="0" borderId="0" xfId="0" applyNumberFormat="1" applyFont="1" applyFill="1" applyBorder="1" applyAlignment="1">
      <alignment horizontal="right" indent="2"/>
    </xf>
    <xf numFmtId="164" fontId="8" fillId="0" borderId="0" xfId="11" applyNumberFormat="1" applyFont="1" applyFill="1" applyBorder="1" applyAlignment="1">
      <alignment horizontal="right" vertical="center" indent="2"/>
    </xf>
    <xf numFmtId="164" fontId="10" fillId="0" borderId="0" xfId="0" applyNumberFormat="1" applyFont="1" applyFill="1" applyBorder="1" applyAlignment="1">
      <alignment horizontal="right" indent="1"/>
    </xf>
    <xf numFmtId="164" fontId="10" fillId="0" borderId="0" xfId="0" applyNumberFormat="1" applyFont="1" applyFill="1" applyBorder="1" applyAlignment="1">
      <alignment horizontal="right" indent="2"/>
    </xf>
    <xf numFmtId="0" fontId="10" fillId="0" borderId="0" xfId="0" applyFont="1" applyFill="1" applyBorder="1"/>
    <xf numFmtId="0" fontId="5" fillId="0" borderId="0" xfId="2" applyNumberFormat="1" applyFont="1" applyFill="1" applyBorder="1" applyAlignment="1"/>
    <xf numFmtId="0" fontId="5" fillId="0" borderId="1" xfId="3" applyFont="1" applyFill="1" applyBorder="1"/>
    <xf numFmtId="0" fontId="8" fillId="0" borderId="0" xfId="3" applyFont="1" applyFill="1" applyBorder="1" applyAlignment="1">
      <alignment horizontal="right"/>
    </xf>
    <xf numFmtId="167" fontId="10" fillId="0" borderId="0" xfId="7" applyNumberFormat="1" applyFont="1" applyFill="1" applyBorder="1" applyAlignment="1"/>
    <xf numFmtId="167" fontId="5" fillId="0" borderId="0" xfId="7" applyNumberFormat="1" applyFont="1" applyFill="1" applyBorder="1" applyAlignment="1"/>
    <xf numFmtId="0" fontId="10" fillId="0" borderId="8" xfId="0" applyFont="1" applyFill="1" applyBorder="1"/>
    <xf numFmtId="0" fontId="5" fillId="0" borderId="9" xfId="3" applyFont="1" applyFill="1" applyBorder="1"/>
    <xf numFmtId="0" fontId="10" fillId="0" borderId="10" xfId="0" applyFont="1" applyFill="1" applyBorder="1"/>
    <xf numFmtId="0" fontId="10" fillId="0" borderId="11" xfId="0" applyFont="1" applyFill="1" applyBorder="1"/>
    <xf numFmtId="0" fontId="5" fillId="0" borderId="11" xfId="0" applyFont="1" applyFill="1" applyBorder="1" applyAlignment="1">
      <alignment horizontal="left" indent="1"/>
    </xf>
    <xf numFmtId="0" fontId="5" fillId="0" borderId="10" xfId="0" applyFont="1" applyFill="1" applyBorder="1"/>
    <xf numFmtId="0" fontId="5" fillId="0" borderId="11" xfId="0" applyFont="1" applyFill="1" applyBorder="1"/>
    <xf numFmtId="167" fontId="10" fillId="0" borderId="12" xfId="7" applyNumberFormat="1" applyFont="1" applyFill="1" applyBorder="1" applyAlignment="1"/>
    <xf numFmtId="167" fontId="10" fillId="0" borderId="13" xfId="7" applyNumberFormat="1" applyFont="1" applyFill="1" applyBorder="1" applyAlignment="1"/>
    <xf numFmtId="0" fontId="5" fillId="0" borderId="15" xfId="0" applyFont="1" applyFill="1" applyBorder="1"/>
    <xf numFmtId="0" fontId="5" fillId="0" borderId="16" xfId="0" applyFont="1" applyFill="1" applyBorder="1"/>
    <xf numFmtId="0" fontId="5" fillId="0" borderId="17" xfId="0" applyFont="1" applyFill="1" applyBorder="1"/>
    <xf numFmtId="0" fontId="5" fillId="0" borderId="18" xfId="0" applyFont="1" applyFill="1" applyBorder="1"/>
    <xf numFmtId="0" fontId="11" fillId="0" borderId="4" xfId="0" applyFont="1" applyFill="1" applyBorder="1" applyAlignment="1">
      <alignment horizontal="center" vertical="center" wrapText="1"/>
    </xf>
    <xf numFmtId="0" fontId="5" fillId="0" borderId="11" xfId="0" applyFont="1" applyFill="1" applyBorder="1" applyAlignment="1">
      <alignment horizontal="left" indent="2"/>
    </xf>
    <xf numFmtId="0" fontId="5" fillId="0" borderId="12" xfId="0" applyFont="1" applyFill="1" applyBorder="1"/>
    <xf numFmtId="0" fontId="5" fillId="0" borderId="14" xfId="0" applyFont="1" applyFill="1" applyBorder="1"/>
    <xf numFmtId="0" fontId="5" fillId="0" borderId="15" xfId="0" applyNumberFormat="1" applyFont="1" applyFill="1" applyBorder="1" applyAlignment="1"/>
    <xf numFmtId="0" fontId="5" fillId="0" borderId="13" xfId="2" applyNumberFormat="1" applyFont="1" applyFill="1" applyBorder="1" applyAlignment="1">
      <alignment horizontal="left" vertical="center" wrapText="1"/>
    </xf>
    <xf numFmtId="0" fontId="5" fillId="0" borderId="17" xfId="6" applyFont="1" applyFill="1" applyBorder="1"/>
    <xf numFmtId="0" fontId="5" fillId="0" borderId="18" xfId="6" applyFont="1" applyFill="1" applyBorder="1"/>
    <xf numFmtId="0" fontId="5" fillId="0" borderId="3" xfId="0" applyFont="1" applyFill="1" applyBorder="1"/>
    <xf numFmtId="0" fontId="5" fillId="0" borderId="5" xfId="5" applyFont="1" applyFill="1" applyBorder="1"/>
    <xf numFmtId="0" fontId="5" fillId="0" borderId="6" xfId="5" applyFont="1" applyFill="1" applyBorder="1"/>
    <xf numFmtId="0" fontId="5" fillId="0" borderId="20" xfId="5" applyFont="1" applyFill="1" applyBorder="1"/>
    <xf numFmtId="0" fontId="5" fillId="0" borderId="19" xfId="5" applyFont="1" applyFill="1" applyBorder="1"/>
    <xf numFmtId="0" fontId="12" fillId="0" borderId="14" xfId="5" applyNumberFormat="1" applyFont="1" applyFill="1" applyBorder="1" applyAlignment="1">
      <alignment horizontal="left"/>
    </xf>
    <xf numFmtId="0" fontId="5" fillId="0" borderId="14" xfId="5" applyFont="1" applyFill="1" applyBorder="1"/>
    <xf numFmtId="0" fontId="5" fillId="0" borderId="15" xfId="5" applyFont="1" applyFill="1" applyBorder="1" applyAlignment="1"/>
    <xf numFmtId="0" fontId="10" fillId="0" borderId="15" xfId="5" applyFont="1" applyFill="1" applyBorder="1" applyAlignment="1">
      <alignment horizontal="left"/>
    </xf>
    <xf numFmtId="164" fontId="10" fillId="0" borderId="15" xfId="5" applyNumberFormat="1" applyFont="1" applyFill="1" applyBorder="1" applyAlignment="1">
      <alignment horizontal="center"/>
    </xf>
    <xf numFmtId="0" fontId="10" fillId="0" borderId="16" xfId="5" applyFont="1" applyFill="1" applyBorder="1" applyAlignment="1">
      <alignment horizontal="left"/>
    </xf>
    <xf numFmtId="164" fontId="10" fillId="0" borderId="16" xfId="5" applyNumberFormat="1" applyFont="1" applyFill="1" applyBorder="1" applyAlignment="1">
      <alignment horizontal="center"/>
    </xf>
    <xf numFmtId="0" fontId="5" fillId="0" borderId="11" xfId="5" applyNumberFormat="1" applyFont="1" applyFill="1" applyBorder="1" applyAlignment="1"/>
    <xf numFmtId="0" fontId="5" fillId="0" borderId="13" xfId="0" applyFont="1" applyFill="1" applyBorder="1"/>
    <xf numFmtId="0" fontId="10" fillId="0" borderId="14" xfId="0" applyNumberFormat="1" applyFont="1" applyFill="1" applyBorder="1" applyAlignment="1"/>
    <xf numFmtId="0" fontId="5" fillId="0" borderId="17" xfId="4" applyFont="1" applyFill="1" applyBorder="1"/>
    <xf numFmtId="0" fontId="5" fillId="0" borderId="18" xfId="4" applyFont="1" applyFill="1" applyBorder="1" applyAlignment="1">
      <alignment vertical="center"/>
    </xf>
    <xf numFmtId="0" fontId="11" fillId="0" borderId="3" xfId="4" applyFont="1" applyFill="1" applyBorder="1" applyAlignment="1">
      <alignment horizontal="center" vertical="center" wrapText="1"/>
    </xf>
    <xf numFmtId="166" fontId="5" fillId="0" borderId="14" xfId="13" applyNumberFormat="1" applyFont="1" applyFill="1" applyBorder="1" applyAlignment="1">
      <alignment horizontal="right"/>
    </xf>
    <xf numFmtId="166" fontId="5" fillId="0" borderId="15" xfId="13" applyNumberFormat="1" applyFont="1" applyFill="1" applyBorder="1" applyAlignment="1">
      <alignment horizontal="right"/>
    </xf>
    <xf numFmtId="166" fontId="5" fillId="0" borderId="16" xfId="13" applyNumberFormat="1" applyFont="1" applyFill="1" applyBorder="1" applyAlignment="1">
      <alignment horizontal="right"/>
    </xf>
    <xf numFmtId="43" fontId="5" fillId="0" borderId="14" xfId="13" applyNumberFormat="1" applyFont="1" applyFill="1" applyBorder="1" applyAlignment="1">
      <alignment horizontal="right"/>
    </xf>
    <xf numFmtId="43" fontId="5" fillId="0" borderId="15" xfId="13" applyNumberFormat="1" applyFont="1" applyFill="1" applyBorder="1" applyAlignment="1">
      <alignment horizontal="right" indent="3"/>
    </xf>
    <xf numFmtId="43" fontId="5" fillId="0" borderId="16" xfId="13" applyNumberFormat="1" applyFont="1" applyFill="1" applyBorder="1" applyAlignment="1">
      <alignment horizontal="right"/>
    </xf>
    <xf numFmtId="166" fontId="10" fillId="0" borderId="15" xfId="13" applyNumberFormat="1" applyFont="1" applyFill="1" applyBorder="1" applyAlignment="1">
      <alignment horizontal="right"/>
    </xf>
    <xf numFmtId="167" fontId="5" fillId="0" borderId="10" xfId="7" applyNumberFormat="1" applyFont="1" applyFill="1" applyBorder="1" applyAlignment="1"/>
    <xf numFmtId="0" fontId="13" fillId="0" borderId="11" xfId="0" applyFont="1" applyFill="1" applyBorder="1"/>
    <xf numFmtId="43" fontId="13" fillId="0" borderId="15" xfId="13" applyNumberFormat="1" applyFont="1" applyFill="1" applyBorder="1" applyAlignment="1">
      <alignment horizontal="right" indent="3"/>
    </xf>
    <xf numFmtId="0" fontId="10" fillId="0" borderId="5" xfId="3" applyFont="1" applyFill="1" applyBorder="1"/>
    <xf numFmtId="0" fontId="10" fillId="0" borderId="6" xfId="3" applyFont="1" applyFill="1" applyBorder="1"/>
    <xf numFmtId="0" fontId="10" fillId="0" borderId="5" xfId="3" applyFont="1" applyFill="1" applyBorder="1" applyAlignment="1">
      <alignment horizontal="center" vertical="center" wrapText="1"/>
    </xf>
    <xf numFmtId="0" fontId="10" fillId="0" borderId="4" xfId="3" applyFont="1" applyFill="1" applyBorder="1" applyAlignment="1">
      <alignment horizontal="center" vertical="center" wrapText="1"/>
    </xf>
    <xf numFmtId="49" fontId="14" fillId="0" borderId="22" xfId="0" applyNumberFormat="1" applyFont="1" applyBorder="1" applyAlignment="1">
      <alignment horizontal="center" vertical="center" wrapText="1"/>
    </xf>
    <xf numFmtId="49" fontId="14" fillId="0" borderId="23" xfId="0" applyNumberFormat="1" applyFont="1" applyBorder="1" applyAlignment="1">
      <alignment horizontal="center" vertical="center" wrapText="1"/>
    </xf>
    <xf numFmtId="0" fontId="17" fillId="0" borderId="8" xfId="0" applyNumberFormat="1" applyFont="1" applyFill="1" applyBorder="1" applyAlignment="1"/>
    <xf numFmtId="49" fontId="14" fillId="0" borderId="23" xfId="0" applyNumberFormat="1" applyFont="1" applyBorder="1" applyAlignment="1">
      <alignment horizontal="left" wrapText="1"/>
    </xf>
    <xf numFmtId="49" fontId="14" fillId="0" borderId="22" xfId="0" applyNumberFormat="1" applyFont="1" applyBorder="1" applyAlignment="1">
      <alignment horizontal="left" wrapText="1"/>
    </xf>
    <xf numFmtId="0" fontId="16" fillId="0" borderId="15" xfId="0" applyFont="1" applyFill="1" applyBorder="1"/>
    <xf numFmtId="2" fontId="16" fillId="0" borderId="15" xfId="0" applyNumberFormat="1" applyFont="1" applyFill="1" applyBorder="1"/>
    <xf numFmtId="49" fontId="15" fillId="0" borderId="22" xfId="0" applyNumberFormat="1" applyFont="1" applyBorder="1" applyAlignment="1">
      <alignment horizontal="left" wrapText="1" indent="1"/>
    </xf>
    <xf numFmtId="0" fontId="16" fillId="0" borderId="17" xfId="0" applyFont="1" applyFill="1" applyBorder="1"/>
    <xf numFmtId="9" fontId="16" fillId="0" borderId="1" xfId="12" applyFont="1" applyFill="1" applyBorder="1" applyAlignment="1">
      <alignment horizontal="right"/>
    </xf>
    <xf numFmtId="0" fontId="17" fillId="0" borderId="4" xfId="0" applyFont="1" applyFill="1" applyBorder="1" applyAlignment="1">
      <alignment vertical="center"/>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2" fontId="17" fillId="0" borderId="14" xfId="0" applyNumberFormat="1" applyFont="1" applyFill="1" applyBorder="1"/>
    <xf numFmtId="2" fontId="17" fillId="0" borderId="15" xfId="0" applyNumberFormat="1" applyFont="1" applyFill="1" applyBorder="1"/>
    <xf numFmtId="0" fontId="5" fillId="0" borderId="0" xfId="0" applyFont="1" applyFill="1" applyAlignment="1">
      <alignment horizontal="center"/>
    </xf>
    <xf numFmtId="0" fontId="5" fillId="0" borderId="1" xfId="0" applyFont="1" applyFill="1" applyBorder="1" applyAlignment="1">
      <alignment horizontal="center"/>
    </xf>
    <xf numFmtId="0" fontId="16" fillId="0" borderId="15" xfId="0" applyFont="1" applyFill="1" applyBorder="1" applyAlignment="1">
      <alignment horizontal="center"/>
    </xf>
    <xf numFmtId="0" fontId="5" fillId="0" borderId="16" xfId="0" applyFont="1" applyFill="1" applyBorder="1" applyAlignment="1">
      <alignment horizontal="center"/>
    </xf>
    <xf numFmtId="0" fontId="16" fillId="0" borderId="15" xfId="0" applyFont="1" applyFill="1" applyBorder="1" applyAlignment="1">
      <alignment horizontal="left" vertical="center" wrapText="1"/>
    </xf>
    <xf numFmtId="43" fontId="16" fillId="0" borderId="15" xfId="13" applyFont="1" applyFill="1" applyBorder="1"/>
    <xf numFmtId="0" fontId="16" fillId="0" borderId="15" xfId="0" applyFont="1" applyFill="1" applyBorder="1" applyAlignment="1">
      <alignment horizontal="center" vertical="center"/>
    </xf>
    <xf numFmtId="43" fontId="16" fillId="0" borderId="15" xfId="13" applyFont="1" applyFill="1" applyBorder="1" applyAlignment="1">
      <alignment vertical="center"/>
    </xf>
    <xf numFmtId="0" fontId="17" fillId="0" borderId="4" xfId="0" applyFont="1" applyFill="1" applyBorder="1"/>
    <xf numFmtId="0" fontId="12" fillId="0" borderId="8" xfId="4" applyNumberFormat="1" applyFont="1" applyFill="1" applyBorder="1"/>
    <xf numFmtId="0" fontId="12" fillId="0" borderId="9" xfId="4" applyFont="1" applyFill="1" applyBorder="1"/>
    <xf numFmtId="166" fontId="12" fillId="0" borderId="14" xfId="13" applyNumberFormat="1" applyFont="1" applyFill="1" applyBorder="1"/>
    <xf numFmtId="0" fontId="12" fillId="0" borderId="0" xfId="0" applyFont="1" applyFill="1"/>
    <xf numFmtId="0" fontId="12" fillId="0" borderId="10" xfId="4" applyNumberFormat="1" applyFont="1" applyFill="1" applyBorder="1"/>
    <xf numFmtId="166" fontId="11" fillId="0" borderId="15" xfId="13" applyNumberFormat="1" applyFont="1" applyFill="1" applyBorder="1"/>
    <xf numFmtId="166" fontId="11" fillId="0" borderId="15" xfId="13" applyNumberFormat="1" applyFont="1" applyFill="1" applyBorder="1" applyAlignment="1">
      <alignment horizontal="right" indent="5"/>
    </xf>
    <xf numFmtId="0" fontId="11" fillId="0" borderId="15" xfId="0" applyFont="1" applyFill="1" applyBorder="1"/>
    <xf numFmtId="0" fontId="11" fillId="0" borderId="0" xfId="0" applyFont="1" applyFill="1"/>
    <xf numFmtId="0" fontId="11" fillId="0" borderId="10" xfId="4" applyFont="1" applyFill="1" applyBorder="1"/>
    <xf numFmtId="0" fontId="11" fillId="0" borderId="11" xfId="8" applyFont="1" applyFill="1" applyBorder="1"/>
    <xf numFmtId="164" fontId="11" fillId="0" borderId="15" xfId="4" applyNumberFormat="1" applyFont="1" applyFill="1" applyBorder="1" applyAlignment="1">
      <alignment horizontal="right" indent="5"/>
    </xf>
    <xf numFmtId="0" fontId="11" fillId="0" borderId="11" xfId="8" applyFont="1" applyFill="1" applyBorder="1" applyAlignment="1">
      <alignment horizontal="left"/>
    </xf>
    <xf numFmtId="0" fontId="12" fillId="0" borderId="11" xfId="8" applyFont="1" applyFill="1" applyBorder="1"/>
    <xf numFmtId="166" fontId="12" fillId="0" borderId="15" xfId="13" applyNumberFormat="1" applyFont="1" applyFill="1" applyBorder="1"/>
    <xf numFmtId="166" fontId="12" fillId="0" borderId="15" xfId="13" applyNumberFormat="1" applyFont="1" applyFill="1" applyBorder="1" applyAlignment="1">
      <alignment horizontal="right" indent="5"/>
    </xf>
    <xf numFmtId="164" fontId="12" fillId="0" borderId="15" xfId="4" applyNumberFormat="1" applyFont="1" applyFill="1" applyBorder="1" applyAlignment="1">
      <alignment horizontal="right" indent="5"/>
    </xf>
    <xf numFmtId="0" fontId="12" fillId="0" borderId="15" xfId="0" applyFont="1" applyFill="1" applyBorder="1"/>
    <xf numFmtId="0" fontId="11" fillId="0" borderId="10" xfId="0" applyFont="1" applyFill="1" applyBorder="1"/>
    <xf numFmtId="0" fontId="12" fillId="0" borderId="10" xfId="4" applyFont="1" applyFill="1" applyBorder="1"/>
    <xf numFmtId="166" fontId="19" fillId="0" borderId="15" xfId="13" applyNumberFormat="1" applyFont="1" applyFill="1" applyBorder="1" applyAlignment="1">
      <alignment horizontal="center"/>
    </xf>
    <xf numFmtId="0" fontId="12" fillId="0" borderId="12" xfId="4" applyFont="1" applyFill="1" applyBorder="1"/>
    <xf numFmtId="0" fontId="11" fillId="0" borderId="13" xfId="8" applyFont="1" applyFill="1" applyBorder="1"/>
    <xf numFmtId="166" fontId="11" fillId="0" borderId="16" xfId="13" applyNumberFormat="1" applyFont="1" applyFill="1" applyBorder="1"/>
    <xf numFmtId="166" fontId="11" fillId="0" borderId="16" xfId="13" applyNumberFormat="1" applyFont="1" applyFill="1" applyBorder="1" applyAlignment="1">
      <alignment horizontal="right" indent="5"/>
    </xf>
    <xf numFmtId="164" fontId="11" fillId="0" borderId="16" xfId="4" applyNumberFormat="1" applyFont="1" applyFill="1" applyBorder="1" applyAlignment="1">
      <alignment horizontal="right" indent="5"/>
    </xf>
    <xf numFmtId="0" fontId="11" fillId="0" borderId="16" xfId="0" applyFont="1" applyFill="1" applyBorder="1"/>
    <xf numFmtId="43" fontId="12" fillId="0" borderId="14" xfId="13" applyFont="1" applyFill="1" applyBorder="1" applyAlignment="1"/>
    <xf numFmtId="43" fontId="11" fillId="0" borderId="15" xfId="13" applyFont="1" applyFill="1" applyBorder="1" applyAlignment="1"/>
    <xf numFmtId="43" fontId="12" fillId="0" borderId="15" xfId="13" applyFont="1" applyFill="1" applyBorder="1" applyAlignment="1"/>
    <xf numFmtId="43" fontId="12" fillId="0" borderId="14" xfId="13" applyNumberFormat="1" applyFont="1" applyFill="1" applyBorder="1" applyAlignment="1"/>
    <xf numFmtId="43" fontId="11" fillId="0" borderId="15" xfId="13" applyNumberFormat="1" applyFont="1" applyFill="1" applyBorder="1" applyAlignment="1"/>
    <xf numFmtId="43" fontId="11" fillId="0" borderId="15" xfId="13" applyNumberFormat="1" applyFont="1" applyFill="1" applyBorder="1" applyAlignment="1">
      <alignment vertical="center" wrapText="1"/>
    </xf>
    <xf numFmtId="43" fontId="12" fillId="0" borderId="15" xfId="13" applyNumberFormat="1" applyFont="1" applyFill="1" applyBorder="1" applyAlignment="1"/>
    <xf numFmtId="0" fontId="12" fillId="0" borderId="11" xfId="4" applyFont="1" applyFill="1" applyBorder="1"/>
    <xf numFmtId="0" fontId="11" fillId="0" borderId="17" xfId="0" applyNumberFormat="1" applyFont="1" applyFill="1" applyBorder="1" applyAlignment="1"/>
    <xf numFmtId="0" fontId="11" fillId="0" borderId="3" xfId="0" applyFont="1" applyFill="1" applyBorder="1"/>
    <xf numFmtId="0" fontId="12" fillId="0" borderId="8" xfId="0" applyFont="1" applyFill="1" applyBorder="1"/>
    <xf numFmtId="0" fontId="11" fillId="0" borderId="9" xfId="0" applyFont="1" applyFill="1" applyBorder="1"/>
    <xf numFmtId="0" fontId="12" fillId="0" borderId="10" xfId="0" applyFont="1" applyFill="1" applyBorder="1"/>
    <xf numFmtId="0" fontId="11" fillId="0" borderId="11" xfId="0" applyFont="1" applyFill="1" applyBorder="1"/>
    <xf numFmtId="0" fontId="11" fillId="0" borderId="11" xfId="0" applyFont="1" applyFill="1" applyBorder="1" applyAlignment="1"/>
    <xf numFmtId="0" fontId="11" fillId="0" borderId="10" xfId="0" applyFont="1" applyFill="1" applyBorder="1" applyAlignment="1">
      <alignment horizontal="left" indent="1"/>
    </xf>
    <xf numFmtId="0" fontId="20" fillId="0" borderId="12" xfId="0" applyFont="1" applyFill="1" applyBorder="1" applyAlignment="1">
      <alignment horizontal="left" indent="1"/>
    </xf>
    <xf numFmtId="0" fontId="11" fillId="0" borderId="13" xfId="0" applyFont="1" applyFill="1" applyBorder="1"/>
    <xf numFmtId="37" fontId="11" fillId="0" borderId="16" xfId="13" applyNumberFormat="1" applyFont="1" applyFill="1" applyBorder="1"/>
    <xf numFmtId="168" fontId="11" fillId="0" borderId="15" xfId="13" applyNumberFormat="1" applyFont="1" applyFill="1" applyBorder="1"/>
    <xf numFmtId="0" fontId="11" fillId="0" borderId="11" xfId="0" applyFont="1" applyFill="1" applyBorder="1" applyAlignment="1">
      <alignment horizontal="left"/>
    </xf>
    <xf numFmtId="0" fontId="11" fillId="0" borderId="11" xfId="0" applyFont="1" applyFill="1" applyBorder="1" applyAlignment="1">
      <alignment horizontal="left" vertical="center" wrapText="1"/>
    </xf>
    <xf numFmtId="2" fontId="11" fillId="0" borderId="15" xfId="0" applyNumberFormat="1" applyFont="1" applyFill="1" applyBorder="1"/>
    <xf numFmtId="0" fontId="12" fillId="0" borderId="14" xfId="0" applyFont="1" applyFill="1" applyBorder="1"/>
    <xf numFmtId="0" fontId="11" fillId="0" borderId="0" xfId="0" applyFont="1" applyFill="1" applyBorder="1"/>
    <xf numFmtId="43" fontId="12" fillId="0" borderId="14" xfId="13" applyNumberFormat="1" applyFont="1" applyFill="1" applyBorder="1"/>
    <xf numFmtId="43" fontId="11" fillId="0" borderId="15" xfId="13" applyNumberFormat="1" applyFont="1" applyFill="1" applyBorder="1"/>
    <xf numFmtId="0" fontId="11" fillId="0" borderId="11" xfId="0" applyNumberFormat="1" applyFont="1" applyFill="1" applyBorder="1" applyAlignment="1"/>
    <xf numFmtId="43" fontId="11" fillId="0" borderId="0" xfId="13" applyNumberFormat="1" applyFont="1" applyFill="1"/>
    <xf numFmtId="0" fontId="11" fillId="0" borderId="13" xfId="0" applyFont="1" applyFill="1" applyBorder="1" applyAlignment="1">
      <alignment horizontal="left"/>
    </xf>
    <xf numFmtId="0" fontId="11" fillId="0" borderId="10" xfId="0" applyFont="1" applyFill="1" applyBorder="1" applyAlignment="1">
      <alignment horizontal="left"/>
    </xf>
    <xf numFmtId="0" fontId="11" fillId="0" borderId="10" xfId="0" applyNumberFormat="1" applyFont="1" applyFill="1" applyBorder="1" applyAlignment="1"/>
    <xf numFmtId="0" fontId="11" fillId="0" borderId="12" xfId="0" applyFont="1" applyFill="1" applyBorder="1"/>
    <xf numFmtId="2" fontId="12" fillId="0" borderId="14" xfId="0" applyNumberFormat="1" applyFont="1" applyFill="1" applyBorder="1"/>
    <xf numFmtId="43" fontId="12" fillId="0" borderId="0" xfId="0" applyNumberFormat="1" applyFont="1" applyFill="1"/>
    <xf numFmtId="43" fontId="12" fillId="0" borderId="14" xfId="13" applyFont="1" applyFill="1" applyBorder="1" applyAlignment="1">
      <alignment horizontal="center"/>
    </xf>
    <xf numFmtId="43" fontId="12" fillId="0" borderId="14" xfId="13" applyFont="1" applyFill="1" applyBorder="1" applyAlignment="1">
      <alignment horizontal="left"/>
    </xf>
    <xf numFmtId="0" fontId="11" fillId="0" borderId="10" xfId="11" applyFont="1" applyFill="1" applyBorder="1" applyAlignment="1">
      <alignment horizontal="left"/>
    </xf>
    <xf numFmtId="43" fontId="11" fillId="0" borderId="15" xfId="13" applyFont="1" applyFill="1" applyBorder="1" applyAlignment="1">
      <alignment horizontal="right" indent="1"/>
    </xf>
    <xf numFmtId="0" fontId="11" fillId="0" borderId="10" xfId="11" applyFont="1" applyFill="1" applyBorder="1" applyAlignment="1"/>
    <xf numFmtId="43" fontId="11" fillId="0" borderId="15" xfId="13" applyFont="1" applyFill="1" applyBorder="1" applyAlignment="1">
      <alignment horizontal="right" indent="2"/>
    </xf>
    <xf numFmtId="43" fontId="12" fillId="0" borderId="15" xfId="13" applyFont="1" applyFill="1" applyBorder="1"/>
    <xf numFmtId="43" fontId="11" fillId="0" borderId="15" xfId="13" applyFont="1" applyFill="1" applyBorder="1"/>
    <xf numFmtId="0" fontId="11" fillId="0" borderId="13" xfId="0" applyNumberFormat="1" applyFont="1" applyFill="1" applyBorder="1" applyAlignment="1"/>
    <xf numFmtId="43" fontId="11" fillId="0" borderId="16" xfId="13" applyFont="1" applyFill="1" applyBorder="1" applyAlignment="1"/>
    <xf numFmtId="43" fontId="12" fillId="0" borderId="14" xfId="13" applyFont="1" applyFill="1" applyBorder="1" applyAlignment="1">
      <alignment wrapText="1"/>
    </xf>
    <xf numFmtId="43" fontId="12" fillId="0" borderId="14" xfId="13" applyNumberFormat="1" applyFont="1" applyFill="1" applyBorder="1" applyAlignment="1">
      <alignment wrapText="1"/>
    </xf>
    <xf numFmtId="0" fontId="11" fillId="0" borderId="10" xfId="6" applyFont="1" applyFill="1" applyBorder="1" applyAlignment="1"/>
    <xf numFmtId="0" fontId="11" fillId="0" borderId="12" xfId="6" applyFont="1" applyFill="1" applyBorder="1" applyAlignment="1"/>
    <xf numFmtId="164" fontId="11" fillId="0" borderId="16" xfId="0" applyNumberFormat="1" applyFont="1" applyFill="1" applyBorder="1" applyAlignment="1">
      <alignment horizontal="right"/>
    </xf>
    <xf numFmtId="0" fontId="11" fillId="0" borderId="16" xfId="0" applyFont="1" applyFill="1" applyBorder="1" applyAlignment="1">
      <alignment horizontal="right"/>
    </xf>
    <xf numFmtId="0" fontId="11" fillId="0" borderId="0" xfId="6" applyFont="1" applyFill="1" applyAlignment="1"/>
    <xf numFmtId="0" fontId="11" fillId="0" borderId="0" xfId="0" applyNumberFormat="1" applyFont="1" applyFill="1" applyBorder="1" applyAlignment="1"/>
    <xf numFmtId="2" fontId="5" fillId="0" borderId="15" xfId="0" applyNumberFormat="1" applyFont="1" applyFill="1" applyBorder="1"/>
    <xf numFmtId="2" fontId="5" fillId="0" borderId="16" xfId="0" applyNumberFormat="1" applyFont="1" applyFill="1" applyBorder="1"/>
    <xf numFmtId="2" fontId="12" fillId="0" borderId="14" xfId="9" applyNumberFormat="1" applyFont="1" applyFill="1" applyBorder="1" applyAlignment="1"/>
    <xf numFmtId="2" fontId="11" fillId="0" borderId="15" xfId="9" applyNumberFormat="1" applyFont="1" applyFill="1" applyBorder="1" applyAlignment="1"/>
    <xf numFmtId="2" fontId="12" fillId="0" borderId="16" xfId="9" applyNumberFormat="1" applyFont="1" applyFill="1" applyBorder="1" applyAlignment="1"/>
    <xf numFmtId="0" fontId="5" fillId="0" borderId="0"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0" fontId="5" fillId="0" borderId="10" xfId="5" applyFont="1" applyFill="1" applyBorder="1"/>
    <xf numFmtId="0" fontId="13" fillId="0" borderId="11" xfId="5" applyNumberFormat="1" applyFont="1" applyFill="1" applyBorder="1" applyAlignment="1"/>
    <xf numFmtId="0" fontId="13" fillId="0" borderId="25" xfId="5" applyNumberFormat="1" applyFont="1" applyFill="1" applyBorder="1" applyAlignment="1"/>
    <xf numFmtId="0" fontId="5" fillId="0" borderId="25" xfId="5" applyFont="1" applyFill="1" applyBorder="1" applyAlignment="1"/>
    <xf numFmtId="2" fontId="12" fillId="0" borderId="15" xfId="9" applyNumberFormat="1" applyFont="1" applyFill="1" applyBorder="1" applyAlignment="1"/>
    <xf numFmtId="166" fontId="12" fillId="0" borderId="0" xfId="0" applyNumberFormat="1" applyFont="1" applyFill="1"/>
    <xf numFmtId="166" fontId="11" fillId="0" borderId="0" xfId="0" applyNumberFormat="1" applyFont="1" applyFill="1"/>
    <xf numFmtId="49" fontId="15" fillId="0" borderId="22" xfId="0" applyNumberFormat="1" applyFont="1" applyBorder="1" applyAlignment="1">
      <alignment horizontal="center" vertical="center" wrapText="1"/>
    </xf>
    <xf numFmtId="0" fontId="5" fillId="0" borderId="0" xfId="0" applyFont="1"/>
    <xf numFmtId="0" fontId="5" fillId="0" borderId="16" xfId="0" applyFont="1" applyBorder="1"/>
    <xf numFmtId="0" fontId="10" fillId="0" borderId="0" xfId="14" applyFont="1" applyFill="1" applyAlignment="1"/>
    <xf numFmtId="0" fontId="5" fillId="0" borderId="0" xfId="14" applyFont="1" applyFill="1"/>
    <xf numFmtId="0" fontId="5" fillId="0" borderId="1" xfId="14" applyFont="1" applyFill="1" applyBorder="1"/>
    <xf numFmtId="0" fontId="5" fillId="0" borderId="0" xfId="14" applyFont="1" applyFill="1" applyBorder="1"/>
    <xf numFmtId="2" fontId="10" fillId="0" borderId="14" xfId="0" applyNumberFormat="1" applyFont="1" applyFill="1" applyBorder="1"/>
    <xf numFmtId="0" fontId="5" fillId="0" borderId="4" xfId="0" applyFont="1" applyFill="1" applyBorder="1" applyAlignment="1">
      <alignment horizontal="center" vertical="center" wrapText="1"/>
    </xf>
    <xf numFmtId="0" fontId="5" fillId="0" borderId="4" xfId="3" applyNumberFormat="1" applyFont="1" applyFill="1" applyBorder="1" applyAlignment="1">
      <alignment horizontal="center" vertical="center" wrapText="1"/>
    </xf>
    <xf numFmtId="0" fontId="10" fillId="0" borderId="14" xfId="0" applyFont="1" applyFill="1" applyBorder="1" applyAlignment="1"/>
    <xf numFmtId="0" fontId="5" fillId="0" borderId="14" xfId="0" applyFont="1" applyFill="1" applyBorder="1" applyAlignment="1"/>
    <xf numFmtId="43" fontId="5" fillId="0" borderId="15" xfId="13" applyFont="1" applyFill="1" applyBorder="1"/>
    <xf numFmtId="43" fontId="10" fillId="0" borderId="14" xfId="13" applyFont="1" applyFill="1" applyBorder="1"/>
    <xf numFmtId="0" fontId="10" fillId="0" borderId="0" xfId="0" applyFont="1"/>
    <xf numFmtId="0" fontId="12" fillId="0" borderId="14" xfId="15" applyFont="1" applyBorder="1" applyAlignment="1">
      <alignment horizontal="center" wrapText="1"/>
    </xf>
    <xf numFmtId="0" fontId="11" fillId="0" borderId="0" xfId="0" applyFont="1"/>
    <xf numFmtId="0" fontId="12" fillId="0" borderId="15" xfId="15" applyFont="1" applyBorder="1" applyAlignment="1">
      <alignment horizontal="center" wrapText="1"/>
    </xf>
    <xf numFmtId="0" fontId="11" fillId="0" borderId="15" xfId="15" applyFont="1" applyBorder="1" applyAlignment="1">
      <alignment wrapText="1"/>
    </xf>
    <xf numFmtId="0" fontId="12" fillId="0" borderId="15" xfId="15" applyFont="1" applyBorder="1" applyAlignment="1">
      <alignment wrapText="1"/>
    </xf>
    <xf numFmtId="0" fontId="12" fillId="0" borderId="15" xfId="15" applyFont="1" applyBorder="1" applyAlignment="1">
      <alignment horizontal="left" wrapText="1"/>
    </xf>
    <xf numFmtId="0" fontId="12" fillId="0" borderId="16" xfId="15" applyFont="1" applyBorder="1" applyAlignment="1">
      <alignment wrapText="1"/>
    </xf>
    <xf numFmtId="166" fontId="11" fillId="0" borderId="15" xfId="13" applyNumberFormat="1" applyFont="1" applyBorder="1"/>
    <xf numFmtId="166" fontId="12" fillId="0" borderId="15" xfId="13" applyNumberFormat="1" applyFont="1" applyBorder="1"/>
    <xf numFmtId="43" fontId="12" fillId="0" borderId="15" xfId="13" applyNumberFormat="1" applyFont="1" applyFill="1" applyBorder="1"/>
    <xf numFmtId="166" fontId="12" fillId="0" borderId="16" xfId="13" applyNumberFormat="1" applyFont="1" applyBorder="1"/>
    <xf numFmtId="43" fontId="12" fillId="0" borderId="16" xfId="13" applyNumberFormat="1" applyFont="1" applyBorder="1"/>
    <xf numFmtId="0" fontId="10" fillId="0" borderId="10" xfId="0" applyFont="1" applyFill="1" applyBorder="1" applyAlignment="1"/>
    <xf numFmtId="0" fontId="5" fillId="0" borderId="12" xfId="0" applyFont="1" applyBorder="1"/>
    <xf numFmtId="0" fontId="5" fillId="0" borderId="11" xfId="0" applyFont="1" applyFill="1" applyBorder="1" applyAlignment="1">
      <alignment horizontal="left" wrapText="1"/>
    </xf>
    <xf numFmtId="0" fontId="5" fillId="0" borderId="11" xfId="0" applyFont="1" applyFill="1" applyBorder="1" applyAlignment="1">
      <alignment horizontal="left"/>
    </xf>
    <xf numFmtId="0" fontId="5" fillId="0" borderId="11" xfId="0" applyFont="1" applyFill="1" applyBorder="1" applyAlignment="1"/>
    <xf numFmtId="0" fontId="5" fillId="0" borderId="13" xfId="0" applyFont="1" applyBorder="1"/>
    <xf numFmtId="166" fontId="5" fillId="0" borderId="15" xfId="13" applyNumberFormat="1" applyFont="1" applyFill="1" applyBorder="1"/>
    <xf numFmtId="166" fontId="5" fillId="0" borderId="16" xfId="13" applyNumberFormat="1" applyFont="1" applyBorder="1"/>
    <xf numFmtId="43" fontId="5" fillId="0" borderId="15" xfId="13" applyNumberFormat="1" applyFont="1" applyFill="1" applyBorder="1"/>
    <xf numFmtId="0" fontId="10" fillId="0" borderId="14" xfId="0" applyFont="1" applyFill="1" applyBorder="1"/>
    <xf numFmtId="166" fontId="10" fillId="0" borderId="14" xfId="13" applyNumberFormat="1" applyFont="1" applyFill="1" applyBorder="1"/>
    <xf numFmtId="166" fontId="10" fillId="0" borderId="15" xfId="13" applyNumberFormat="1" applyFont="1" applyFill="1" applyBorder="1"/>
    <xf numFmtId="0" fontId="10" fillId="0" borderId="10" xfId="14" applyFont="1" applyFill="1" applyBorder="1"/>
    <xf numFmtId="0" fontId="10" fillId="0" borderId="30" xfId="0" applyFont="1" applyFill="1" applyBorder="1"/>
    <xf numFmtId="0" fontId="16" fillId="0" borderId="11" xfId="14" applyFont="1" applyBorder="1"/>
    <xf numFmtId="0" fontId="16" fillId="0" borderId="11" xfId="15" applyNumberFormat="1" applyFont="1" applyFill="1" applyBorder="1" applyAlignment="1">
      <alignment wrapText="1"/>
    </xf>
    <xf numFmtId="0" fontId="16" fillId="0" borderId="11" xfId="15" applyFont="1" applyBorder="1" applyAlignment="1"/>
    <xf numFmtId="0" fontId="5" fillId="0" borderId="27" xfId="0" applyFont="1" applyBorder="1"/>
    <xf numFmtId="0" fontId="16" fillId="0" borderId="11" xfId="15" applyFont="1" applyBorder="1" applyAlignment="1">
      <alignment wrapText="1"/>
    </xf>
    <xf numFmtId="0" fontId="16" fillId="0" borderId="11" xfId="15" applyNumberFormat="1" applyFont="1" applyFill="1" applyBorder="1" applyAlignment="1">
      <alignment horizontal="left" wrapText="1"/>
    </xf>
    <xf numFmtId="0" fontId="11" fillId="0" borderId="5" xfId="14" applyFont="1" applyFill="1" applyBorder="1"/>
    <xf numFmtId="0" fontId="11" fillId="0" borderId="6" xfId="14" applyFont="1" applyFill="1" applyBorder="1" applyAlignment="1">
      <alignment horizontal="center" vertical="center"/>
    </xf>
    <xf numFmtId="0" fontId="11" fillId="0" borderId="26" xfId="14" applyFont="1" applyFill="1" applyBorder="1"/>
    <xf numFmtId="0" fontId="11" fillId="0" borderId="27" xfId="14" applyFont="1" applyFill="1" applyBorder="1" applyAlignment="1">
      <alignment horizontal="center" vertical="center"/>
    </xf>
    <xf numFmtId="0" fontId="11" fillId="0" borderId="4" xfId="14" applyFont="1" applyFill="1" applyBorder="1" applyAlignment="1">
      <alignment horizontal="center" vertical="center" wrapText="1"/>
    </xf>
    <xf numFmtId="43" fontId="12" fillId="0" borderId="14" xfId="13" applyFont="1" applyFill="1" applyBorder="1"/>
    <xf numFmtId="43" fontId="11" fillId="0" borderId="24" xfId="13" applyFont="1" applyFill="1" applyBorder="1"/>
    <xf numFmtId="0" fontId="12" fillId="0" borderId="15" xfId="14" applyFont="1" applyFill="1" applyBorder="1" applyAlignment="1">
      <alignment horizontal="left"/>
    </xf>
    <xf numFmtId="43" fontId="10" fillId="0" borderId="15" xfId="13" applyFont="1" applyFill="1" applyBorder="1"/>
    <xf numFmtId="0" fontId="16" fillId="0" borderId="0" xfId="0" applyFont="1"/>
    <xf numFmtId="3" fontId="5" fillId="0" borderId="16" xfId="0" applyNumberFormat="1" applyFont="1" applyFill="1" applyBorder="1"/>
    <xf numFmtId="43" fontId="5" fillId="0" borderId="0" xfId="0" applyNumberFormat="1" applyFont="1" applyFill="1" applyBorder="1"/>
    <xf numFmtId="166" fontId="5" fillId="0" borderId="0" xfId="13" applyNumberFormat="1" applyFont="1"/>
    <xf numFmtId="0" fontId="5" fillId="3" borderId="4" xfId="0" applyFont="1" applyFill="1" applyBorder="1" applyAlignment="1">
      <alignment horizontal="center" vertical="center" wrapText="1"/>
    </xf>
    <xf numFmtId="0" fontId="10" fillId="3" borderId="0" xfId="0" applyFont="1" applyFill="1"/>
    <xf numFmtId="0" fontId="5" fillId="3" borderId="0" xfId="0" applyFont="1" applyFill="1"/>
    <xf numFmtId="0" fontId="16" fillId="3" borderId="0" xfId="0" applyFont="1" applyFill="1"/>
    <xf numFmtId="0" fontId="5" fillId="3" borderId="1" xfId="0" applyFont="1" applyFill="1" applyBorder="1"/>
    <xf numFmtId="0" fontId="5" fillId="3" borderId="0" xfId="0" applyFont="1" applyFill="1" applyBorder="1"/>
    <xf numFmtId="0" fontId="5" fillId="3" borderId="0" xfId="0" applyFont="1" applyFill="1" applyBorder="1" applyAlignment="1">
      <alignment horizontal="center" vertical="center" wrapText="1"/>
    </xf>
    <xf numFmtId="0" fontId="12" fillId="3" borderId="14" xfId="0" applyFont="1" applyFill="1" applyBorder="1"/>
    <xf numFmtId="0" fontId="12" fillId="3" borderId="14" xfId="15" applyFont="1" applyFill="1" applyBorder="1" applyAlignment="1">
      <alignment horizontal="center" wrapText="1"/>
    </xf>
    <xf numFmtId="166" fontId="12" fillId="3" borderId="14" xfId="13" applyNumberFormat="1" applyFont="1" applyFill="1" applyBorder="1"/>
    <xf numFmtId="43" fontId="12" fillId="3" borderId="14" xfId="13" applyNumberFormat="1" applyFont="1" applyFill="1" applyBorder="1"/>
    <xf numFmtId="0" fontId="12" fillId="3" borderId="15" xfId="0" applyFont="1" applyFill="1" applyBorder="1" applyAlignment="1">
      <alignment horizontal="center"/>
    </xf>
    <xf numFmtId="0" fontId="12" fillId="3" borderId="15" xfId="15" applyFont="1" applyFill="1" applyBorder="1" applyAlignment="1">
      <alignment wrapText="1"/>
    </xf>
    <xf numFmtId="166" fontId="12" fillId="3" borderId="15" xfId="13" applyNumberFormat="1" applyFont="1" applyFill="1" applyBorder="1"/>
    <xf numFmtId="43" fontId="12" fillId="3" borderId="15" xfId="13" applyNumberFormat="1" applyFont="1" applyFill="1" applyBorder="1"/>
    <xf numFmtId="0" fontId="11" fillId="3" borderId="15" xfId="0" applyFont="1" applyFill="1" applyBorder="1" applyAlignment="1">
      <alignment horizontal="center"/>
    </xf>
    <xf numFmtId="0" fontId="11" fillId="3" borderId="15" xfId="15" applyFont="1" applyFill="1" applyBorder="1" applyAlignment="1">
      <alignment horizontal="left" wrapText="1"/>
    </xf>
    <xf numFmtId="166" fontId="11" fillId="3" borderId="15" xfId="13" applyNumberFormat="1" applyFont="1" applyFill="1" applyBorder="1"/>
    <xf numFmtId="43" fontId="11" fillId="3" borderId="15" xfId="13" applyNumberFormat="1" applyFont="1" applyFill="1" applyBorder="1"/>
    <xf numFmtId="0" fontId="11" fillId="3" borderId="15" xfId="15" applyFont="1" applyFill="1" applyBorder="1" applyAlignment="1">
      <alignment wrapText="1"/>
    </xf>
    <xf numFmtId="0" fontId="12" fillId="3" borderId="24" xfId="15" applyFont="1" applyFill="1" applyBorder="1" applyAlignment="1">
      <alignment wrapText="1"/>
    </xf>
    <xf numFmtId="0" fontId="12" fillId="3" borderId="29" xfId="15" applyFont="1" applyFill="1" applyBorder="1" applyAlignment="1">
      <alignment wrapText="1"/>
    </xf>
    <xf numFmtId="0" fontId="12" fillId="3" borderId="16" xfId="0" applyFont="1" applyFill="1" applyBorder="1" applyAlignment="1">
      <alignment horizontal="center"/>
    </xf>
    <xf numFmtId="166" fontId="12" fillId="3" borderId="16" xfId="13" applyNumberFormat="1" applyFont="1" applyFill="1" applyBorder="1"/>
    <xf numFmtId="43" fontId="12" fillId="3" borderId="16" xfId="13" applyNumberFormat="1" applyFont="1" applyFill="1" applyBorder="1"/>
    <xf numFmtId="0" fontId="5" fillId="0" borderId="4" xfId="0" applyFont="1" applyBorder="1" applyAlignment="1">
      <alignment horizontal="center" vertical="center" wrapText="1"/>
    </xf>
    <xf numFmtId="0" fontId="5" fillId="0" borderId="1" xfId="0" applyFont="1" applyBorder="1"/>
    <xf numFmtId="0" fontId="5" fillId="0" borderId="17" xfId="0" applyFont="1" applyBorder="1"/>
    <xf numFmtId="0" fontId="5" fillId="0" borderId="18" xfId="0" applyFont="1" applyBorder="1"/>
    <xf numFmtId="166" fontId="5" fillId="0" borderId="15" xfId="13" applyNumberFormat="1" applyFont="1" applyBorder="1"/>
    <xf numFmtId="43" fontId="5" fillId="0" borderId="15" xfId="0" applyNumberFormat="1" applyFont="1" applyBorder="1"/>
    <xf numFmtId="43" fontId="5" fillId="0" borderId="15" xfId="13" applyNumberFormat="1" applyFont="1" applyBorder="1"/>
    <xf numFmtId="0" fontId="5" fillId="0" borderId="0" xfId="15" applyFont="1" applyAlignment="1"/>
    <xf numFmtId="0" fontId="5" fillId="0" borderId="0" xfId="3" applyFont="1" applyBorder="1"/>
    <xf numFmtId="0" fontId="5" fillId="0" borderId="0" xfId="15" applyFont="1" applyAlignment="1">
      <alignment horizontal="center"/>
    </xf>
    <xf numFmtId="0" fontId="16" fillId="0" borderId="0" xfId="3" applyFont="1" applyBorder="1"/>
    <xf numFmtId="0" fontId="16" fillId="0" borderId="0" xfId="15" applyFont="1" applyAlignment="1">
      <alignment horizontal="center"/>
    </xf>
    <xf numFmtId="0" fontId="11" fillId="0" borderId="17" xfId="3" applyFont="1" applyBorder="1" applyAlignment="1">
      <alignment vertical="center"/>
    </xf>
    <xf numFmtId="0" fontId="11" fillId="0" borderId="18" xfId="15" applyFont="1" applyBorder="1" applyAlignment="1">
      <alignment horizontal="center" vertical="center"/>
    </xf>
    <xf numFmtId="0" fontId="11" fillId="0" borderId="4" xfId="15" applyFont="1" applyBorder="1" applyAlignment="1">
      <alignment horizontal="center" vertical="center" wrapText="1"/>
    </xf>
    <xf numFmtId="0" fontId="11" fillId="0" borderId="32" xfId="3" applyFont="1" applyBorder="1" applyAlignment="1">
      <alignment vertical="center"/>
    </xf>
    <xf numFmtId="0" fontId="11" fillId="0" borderId="33" xfId="15" applyFont="1" applyBorder="1" applyAlignment="1">
      <alignment horizontal="center" vertical="center"/>
    </xf>
    <xf numFmtId="0" fontId="11" fillId="0" borderId="28" xfId="15" applyFont="1" applyBorder="1" applyAlignment="1">
      <alignment horizontal="center" vertical="center"/>
    </xf>
    <xf numFmtId="0" fontId="12" fillId="0" borderId="10" xfId="15" applyNumberFormat="1" applyFont="1" applyBorder="1" applyAlignment="1">
      <alignment horizontal="left"/>
    </xf>
    <xf numFmtId="0" fontId="11" fillId="0" borderId="11" xfId="3" applyFont="1" applyBorder="1"/>
    <xf numFmtId="4" fontId="11" fillId="0" borderId="15" xfId="3" applyNumberFormat="1" applyFont="1" applyBorder="1"/>
    <xf numFmtId="2" fontId="11" fillId="0" borderId="15" xfId="3" applyNumberFormat="1" applyFont="1" applyBorder="1"/>
    <xf numFmtId="0" fontId="11" fillId="0" borderId="10" xfId="3" applyFont="1" applyBorder="1"/>
    <xf numFmtId="0" fontId="19" fillId="0" borderId="11" xfId="15" applyNumberFormat="1" applyFont="1" applyBorder="1"/>
    <xf numFmtId="4" fontId="19" fillId="0" borderId="15" xfId="15" applyNumberFormat="1" applyFont="1" applyBorder="1"/>
    <xf numFmtId="0" fontId="11" fillId="0" borderId="11" xfId="15" applyNumberFormat="1" applyFont="1" applyBorder="1"/>
    <xf numFmtId="4" fontId="11" fillId="0" borderId="15" xfId="15" applyNumberFormat="1" applyFont="1" applyBorder="1"/>
    <xf numFmtId="0" fontId="11" fillId="0" borderId="11" xfId="15" applyNumberFormat="1" applyFont="1" applyBorder="1" applyAlignment="1">
      <alignment horizontal="left"/>
    </xf>
    <xf numFmtId="4" fontId="11" fillId="0" borderId="15" xfId="15" applyNumberFormat="1" applyFont="1" applyBorder="1" applyAlignment="1">
      <alignment horizontal="right"/>
    </xf>
    <xf numFmtId="4" fontId="11" fillId="0" borderId="15" xfId="15" applyNumberFormat="1" applyFont="1" applyBorder="1" applyAlignment="1">
      <alignment horizontal="left"/>
    </xf>
    <xf numFmtId="4" fontId="19" fillId="0" borderId="15" xfId="15" applyNumberFormat="1" applyFont="1" applyBorder="1" applyAlignment="1">
      <alignment horizontal="right"/>
    </xf>
    <xf numFmtId="0" fontId="19" fillId="0" borderId="11" xfId="3" applyFont="1" applyBorder="1"/>
    <xf numFmtId="4" fontId="11" fillId="0" borderId="15" xfId="3" applyNumberFormat="1" applyFont="1" applyBorder="1" applyAlignment="1">
      <alignment horizontal="right"/>
    </xf>
    <xf numFmtId="0" fontId="11" fillId="0" borderId="12" xfId="3" applyFont="1" applyBorder="1"/>
    <xf numFmtId="0" fontId="11" fillId="0" borderId="13" xfId="15" applyNumberFormat="1" applyFont="1" applyBorder="1" applyAlignment="1">
      <alignment horizontal="left"/>
    </xf>
    <xf numFmtId="4" fontId="11" fillId="0" borderId="16" xfId="3" applyNumberFormat="1" applyFont="1" applyBorder="1" applyAlignment="1">
      <alignment horizontal="right"/>
    </xf>
    <xf numFmtId="2" fontId="11" fillId="0" borderId="16" xfId="3" applyNumberFormat="1" applyFont="1" applyBorder="1"/>
    <xf numFmtId="0" fontId="10" fillId="0" borderId="10" xfId="3" applyFont="1" applyFill="1" applyBorder="1" applyAlignment="1">
      <alignment horizontal="left" vertical="center" wrapText="1"/>
    </xf>
    <xf numFmtId="0" fontId="5" fillId="3" borderId="0" xfId="14" applyFont="1" applyFill="1" applyAlignment="1">
      <alignment horizontal="left"/>
    </xf>
    <xf numFmtId="0" fontId="10" fillId="0" borderId="32" xfId="0" applyFont="1" applyFill="1" applyBorder="1"/>
    <xf numFmtId="2" fontId="12" fillId="0" borderId="0" xfId="0" applyNumberFormat="1" applyFont="1" applyFill="1"/>
    <xf numFmtId="2" fontId="11" fillId="0" borderId="0" xfId="0" applyNumberFormat="1" applyFont="1" applyFill="1"/>
    <xf numFmtId="2" fontId="11" fillId="0" borderId="0" xfId="13" applyNumberFormat="1" applyFont="1" applyFill="1"/>
    <xf numFmtId="1" fontId="5" fillId="0" borderId="15" xfId="0" applyNumberFormat="1" applyFont="1" applyFill="1" applyBorder="1"/>
    <xf numFmtId="43" fontId="5" fillId="0" borderId="16" xfId="0" applyNumberFormat="1" applyFont="1" applyFill="1" applyBorder="1"/>
    <xf numFmtId="166" fontId="5" fillId="0" borderId="16" xfId="13" applyNumberFormat="1" applyFont="1" applyFill="1" applyBorder="1"/>
    <xf numFmtId="0" fontId="5" fillId="0" borderId="28" xfId="0" applyFont="1" applyFill="1" applyBorder="1"/>
    <xf numFmtId="166" fontId="16" fillId="0" borderId="0" xfId="0" applyNumberFormat="1" applyFont="1"/>
    <xf numFmtId="166" fontId="16" fillId="3" borderId="0" xfId="0" applyNumberFormat="1" applyFont="1" applyFill="1"/>
    <xf numFmtId="49" fontId="11" fillId="0" borderId="15" xfId="0" applyNumberFormat="1" applyFont="1" applyFill="1" applyBorder="1" applyAlignment="1" applyProtection="1">
      <alignment horizontal="left" vertical="center" wrapText="1" indent="1"/>
    </xf>
    <xf numFmtId="49" fontId="11" fillId="0" borderId="16" xfId="0" applyNumberFormat="1" applyFont="1" applyFill="1" applyBorder="1" applyAlignment="1" applyProtection="1">
      <alignment horizontal="left" vertical="center" wrapText="1" indent="1"/>
    </xf>
    <xf numFmtId="4" fontId="11" fillId="0" borderId="15" xfId="0" applyNumberFormat="1" applyFont="1" applyFill="1" applyBorder="1" applyAlignment="1" applyProtection="1">
      <alignment horizontal="right" wrapText="1"/>
    </xf>
    <xf numFmtId="4" fontId="11" fillId="0" borderId="15" xfId="0" applyNumberFormat="1" applyFont="1" applyFill="1" applyBorder="1" applyAlignment="1">
      <alignment horizontal="right"/>
    </xf>
    <xf numFmtId="4" fontId="11" fillId="0" borderId="16" xfId="0" applyNumberFormat="1" applyFont="1" applyFill="1" applyBorder="1" applyAlignment="1" applyProtection="1">
      <alignment horizontal="right" wrapText="1"/>
    </xf>
    <xf numFmtId="4" fontId="11" fillId="0" borderId="16" xfId="0" applyNumberFormat="1" applyFont="1" applyFill="1" applyBorder="1" applyAlignment="1">
      <alignment horizontal="right"/>
    </xf>
    <xf numFmtId="166" fontId="11" fillId="0" borderId="14" xfId="13" applyNumberFormat="1" applyFont="1" applyFill="1" applyBorder="1"/>
    <xf numFmtId="166" fontId="11" fillId="0" borderId="15" xfId="13" applyNumberFormat="1" applyFont="1" applyFill="1" applyBorder="1" applyAlignment="1">
      <alignment horizontal="right"/>
    </xf>
    <xf numFmtId="0" fontId="11" fillId="3" borderId="4" xfId="0" applyFont="1" applyFill="1" applyBorder="1" applyAlignment="1">
      <alignment horizontal="center" vertical="center" wrapText="1"/>
    </xf>
    <xf numFmtId="168" fontId="12" fillId="3" borderId="14" xfId="13" applyNumberFormat="1" applyFont="1" applyFill="1" applyBorder="1"/>
    <xf numFmtId="168" fontId="11" fillId="3" borderId="15" xfId="13" applyNumberFormat="1" applyFont="1" applyFill="1" applyBorder="1"/>
    <xf numFmtId="37" fontId="11" fillId="3" borderId="16" xfId="13" applyNumberFormat="1" applyFont="1" applyFill="1" applyBorder="1"/>
    <xf numFmtId="166" fontId="11" fillId="3" borderId="14" xfId="13" applyNumberFormat="1" applyFont="1" applyFill="1" applyBorder="1"/>
    <xf numFmtId="166" fontId="11" fillId="3" borderId="15" xfId="13" applyNumberFormat="1" applyFont="1" applyFill="1" applyBorder="1" applyAlignment="1">
      <alignment horizontal="right"/>
    </xf>
    <xf numFmtId="166" fontId="11" fillId="3" borderId="16" xfId="13" applyNumberFormat="1" applyFont="1" applyFill="1" applyBorder="1"/>
    <xf numFmtId="0" fontId="5" fillId="0" borderId="0" xfId="14" applyFont="1" applyFill="1" applyAlignment="1">
      <alignment horizontal="left"/>
    </xf>
    <xf numFmtId="43" fontId="5" fillId="0" borderId="15" xfId="13" applyNumberFormat="1" applyFont="1" applyFill="1" applyBorder="1" applyAlignment="1">
      <alignment horizontal="right"/>
    </xf>
    <xf numFmtId="43" fontId="13" fillId="0" borderId="15" xfId="13" applyNumberFormat="1" applyFont="1" applyFill="1" applyBorder="1" applyAlignment="1">
      <alignment horizontal="right"/>
    </xf>
    <xf numFmtId="0" fontId="11" fillId="3" borderId="24" xfId="15" applyFont="1" applyFill="1" applyBorder="1" applyAlignment="1">
      <alignment wrapText="1"/>
    </xf>
    <xf numFmtId="0" fontId="12" fillId="3" borderId="16" xfId="15" applyFont="1" applyFill="1" applyBorder="1" applyAlignment="1">
      <alignment wrapText="1"/>
    </xf>
    <xf numFmtId="43" fontId="5" fillId="0" borderId="0" xfId="0" applyNumberFormat="1" applyFont="1" applyFill="1"/>
    <xf numFmtId="169" fontId="5" fillId="0" borderId="0" xfId="0" applyNumberFormat="1" applyFont="1"/>
    <xf numFmtId="2" fontId="20" fillId="0" borderId="15" xfId="9" applyNumberFormat="1" applyFont="1" applyFill="1" applyBorder="1" applyAlignment="1"/>
    <xf numFmtId="0" fontId="23" fillId="0" borderId="0" xfId="0" applyFont="1" applyFill="1"/>
    <xf numFmtId="0" fontId="23" fillId="0" borderId="1" xfId="0" applyFont="1" applyFill="1" applyBorder="1"/>
    <xf numFmtId="166" fontId="24" fillId="0" borderId="14" xfId="13" applyNumberFormat="1" applyFont="1" applyFill="1" applyBorder="1"/>
    <xf numFmtId="166" fontId="24" fillId="0" borderId="15" xfId="13" applyNumberFormat="1" applyFont="1" applyFill="1" applyBorder="1"/>
    <xf numFmtId="166" fontId="25" fillId="0" borderId="15" xfId="13" applyNumberFormat="1" applyFont="1" applyFill="1" applyBorder="1"/>
    <xf numFmtId="166" fontId="25" fillId="0" borderId="15" xfId="13" applyNumberFormat="1" applyFont="1" applyBorder="1"/>
    <xf numFmtId="166" fontId="24" fillId="0" borderId="15" xfId="13" applyNumberFormat="1" applyFont="1" applyBorder="1"/>
    <xf numFmtId="166" fontId="24" fillId="0" borderId="16" xfId="13" applyNumberFormat="1" applyFont="1" applyBorder="1"/>
    <xf numFmtId="0" fontId="26" fillId="0" borderId="0" xfId="0" applyFont="1"/>
    <xf numFmtId="0" fontId="11" fillId="0" borderId="4" xfId="14" applyFont="1" applyFill="1" applyBorder="1" applyAlignment="1">
      <alignment horizontal="center" vertical="center" wrapText="1"/>
    </xf>
    <xf numFmtId="0" fontId="12" fillId="0" borderId="14" xfId="14" applyFont="1" applyFill="1" applyBorder="1" applyAlignment="1">
      <alignment horizontal="left"/>
    </xf>
    <xf numFmtId="0" fontId="5" fillId="0" borderId="0" xfId="14" applyFont="1" applyFill="1" applyAlignment="1">
      <alignment horizontal="left"/>
    </xf>
    <xf numFmtId="0" fontId="10" fillId="0" borderId="10"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10" fillId="0" borderId="10" xfId="0" applyFont="1" applyFill="1" applyBorder="1" applyAlignment="1">
      <alignment horizontal="left"/>
    </xf>
    <xf numFmtId="0" fontId="10" fillId="0" borderId="11" xfId="0" applyFont="1" applyFill="1" applyBorder="1" applyAlignment="1">
      <alignment horizontal="left"/>
    </xf>
    <xf numFmtId="0" fontId="12" fillId="0" borderId="10" xfId="15" applyNumberFormat="1" applyFont="1" applyBorder="1" applyAlignment="1">
      <alignment horizontal="left" wrapText="1"/>
    </xf>
    <xf numFmtId="0" fontId="12" fillId="0" borderId="11" xfId="15" applyNumberFormat="1" applyFont="1" applyBorder="1" applyAlignment="1">
      <alignment horizontal="left" wrapText="1"/>
    </xf>
    <xf numFmtId="0" fontId="10" fillId="0" borderId="0" xfId="15" applyNumberFormat="1" applyFont="1" applyAlignment="1">
      <alignment horizontal="left"/>
    </xf>
    <xf numFmtId="0" fontId="5" fillId="0" borderId="0" xfId="0" applyFont="1" applyAlignment="1">
      <alignment horizontal="left"/>
    </xf>
    <xf numFmtId="0" fontId="5" fillId="0" borderId="0" xfId="0" applyFont="1" applyFill="1" applyAlignment="1">
      <alignment horizontal="left"/>
    </xf>
    <xf numFmtId="0" fontId="5" fillId="0" borderId="0" xfId="0" applyFont="1" applyFill="1" applyBorder="1" applyAlignment="1">
      <alignment horizontal="left"/>
    </xf>
    <xf numFmtId="0" fontId="5" fillId="0" borderId="0" xfId="4" applyFont="1" applyFill="1" applyAlignment="1">
      <alignment horizontal="left"/>
    </xf>
    <xf numFmtId="0" fontId="5" fillId="0" borderId="0" xfId="0" applyNumberFormat="1" applyFont="1" applyFill="1" applyBorder="1" applyAlignment="1">
      <alignment horizontal="left"/>
    </xf>
    <xf numFmtId="0" fontId="13" fillId="0" borderId="25" xfId="5" applyNumberFormat="1" applyFont="1" applyFill="1" applyBorder="1" applyAlignment="1">
      <alignment horizontal="left" indent="1"/>
    </xf>
    <xf numFmtId="0" fontId="13" fillId="0" borderId="11" xfId="5" applyNumberFormat="1" applyFont="1" applyFill="1" applyBorder="1" applyAlignment="1">
      <alignment horizontal="left" indent="1"/>
    </xf>
    <xf numFmtId="0" fontId="5" fillId="0" borderId="3" xfId="5" applyNumberFormat="1" applyFont="1" applyFill="1" applyBorder="1" applyAlignment="1">
      <alignment horizontal="center" vertical="center"/>
    </xf>
    <xf numFmtId="0" fontId="5" fillId="0" borderId="7" xfId="5" applyNumberFormat="1" applyFont="1" applyFill="1" applyBorder="1" applyAlignment="1">
      <alignment horizontal="center" vertical="center" wrapText="1"/>
    </xf>
    <xf numFmtId="0" fontId="0" fillId="0" borderId="21" xfId="0" applyBorder="1" applyAlignment="1">
      <alignment horizontal="center" vertical="center" wrapText="1"/>
    </xf>
    <xf numFmtId="0" fontId="5" fillId="0" borderId="1" xfId="5" applyFont="1" applyFill="1" applyBorder="1" applyAlignment="1">
      <alignment horizontal="center"/>
    </xf>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10" xfId="11" applyNumberFormat="1" applyFont="1" applyFill="1" applyBorder="1" applyAlignment="1">
      <alignment horizontal="left" wrapText="1"/>
    </xf>
    <xf numFmtId="0" fontId="12" fillId="0" borderId="11" xfId="11" applyNumberFormat="1" applyFont="1" applyFill="1" applyBorder="1" applyAlignment="1">
      <alignment horizontal="left" wrapText="1"/>
    </xf>
    <xf numFmtId="0" fontId="12" fillId="0" borderId="8" xfId="11" applyNumberFormat="1" applyFont="1" applyFill="1" applyBorder="1" applyAlignment="1">
      <alignment horizontal="left" wrapText="1"/>
    </xf>
    <xf numFmtId="0" fontId="12" fillId="0" borderId="9" xfId="11" applyNumberFormat="1" applyFont="1" applyFill="1" applyBorder="1" applyAlignment="1">
      <alignment horizontal="left" wrapText="1"/>
    </xf>
    <xf numFmtId="0" fontId="5" fillId="0" borderId="4" xfId="0" applyFont="1" applyBorder="1" applyAlignment="1">
      <alignment horizontal="center" vertical="center" wrapText="1"/>
    </xf>
    <xf numFmtId="0" fontId="5" fillId="0" borderId="7" xfId="0" applyFont="1" applyFill="1" applyBorder="1" applyAlignment="1">
      <alignment horizontal="center"/>
    </xf>
    <xf numFmtId="0" fontId="5" fillId="0" borderId="31" xfId="0" applyFont="1" applyFill="1" applyBorder="1" applyAlignment="1">
      <alignment horizontal="center"/>
    </xf>
    <xf numFmtId="0" fontId="5" fillId="0" borderId="7"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5" fillId="3" borderId="0" xfId="14" applyFont="1" applyFill="1" applyAlignment="1">
      <alignment horizontal="left"/>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3" borderId="26" xfId="0" applyFont="1" applyFill="1" applyBorder="1" applyAlignment="1">
      <alignment horizontal="center"/>
    </xf>
    <xf numFmtId="0" fontId="5" fillId="3" borderId="27" xfId="0" applyFont="1" applyFill="1" applyBorder="1" applyAlignment="1">
      <alignment horizontal="center"/>
    </xf>
  </cellXfs>
  <cellStyles count="16">
    <cellStyle name="Comma" xfId="13" builtinId="3"/>
    <cellStyle name="Comma 3" xfId="1"/>
    <cellStyle name="Normal" xfId="0" builtinId="0"/>
    <cellStyle name="Normal 12" xfId="2"/>
    <cellStyle name="Normal 3" xfId="15"/>
    <cellStyle name="Normal_02NN" xfId="3"/>
    <cellStyle name="Normal_06DTNN" xfId="4"/>
    <cellStyle name="Normal_07gia" xfId="5"/>
    <cellStyle name="Normal_07VT" xfId="6"/>
    <cellStyle name="Normal_Bctiendo2000" xfId="7"/>
    <cellStyle name="Normal_Bieu04.072" xfId="8"/>
    <cellStyle name="Normal_Book2" xfId="9"/>
    <cellStyle name="Normal_solieu gdp" xfId="14"/>
    <cellStyle name="Normal_SPT3-96_Bieudautu_Dautu(6-2011)" xfId="10"/>
    <cellStyle name="Normal_SPT3-96_TM, VT, CPI__ T02.2011" xfId="11"/>
    <cellStyle name="Percent" xfId="1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33"/>
  <sheetViews>
    <sheetView tabSelected="1" workbookViewId="0">
      <selection activeCell="H9" sqref="H9"/>
    </sheetView>
  </sheetViews>
  <sheetFormatPr defaultRowHeight="15.75"/>
  <cols>
    <col min="1" max="1" width="3.42578125" style="220" customWidth="1"/>
    <col min="2" max="2" width="35.85546875" style="220" customWidth="1"/>
    <col min="3" max="3" width="12" style="220" customWidth="1"/>
    <col min="4" max="5" width="11.28515625" style="220" customWidth="1"/>
    <col min="6" max="6" width="13.5703125" style="220" customWidth="1"/>
    <col min="7" max="16384" width="9.140625" style="220"/>
  </cols>
  <sheetData>
    <row r="1" spans="1:14">
      <c r="A1" s="222" t="s">
        <v>191</v>
      </c>
      <c r="B1" s="222"/>
      <c r="C1" s="222"/>
      <c r="D1" s="222"/>
      <c r="E1" s="222"/>
      <c r="F1" s="222"/>
    </row>
    <row r="2" spans="1:14" ht="21" customHeight="1">
      <c r="A2" s="387" t="s">
        <v>346</v>
      </c>
      <c r="B2" s="387"/>
      <c r="C2" s="223"/>
      <c r="D2" s="223"/>
      <c r="E2" s="223"/>
      <c r="F2" s="223"/>
    </row>
    <row r="3" spans="1:14">
      <c r="A3" s="223"/>
      <c r="B3" s="224"/>
      <c r="C3" s="224"/>
      <c r="D3" s="224"/>
      <c r="E3" s="225"/>
      <c r="F3" s="225"/>
    </row>
    <row r="4" spans="1:14" s="235" customFormat="1" ht="22.5" customHeight="1">
      <c r="A4" s="266"/>
      <c r="B4" s="267"/>
      <c r="C4" s="385" t="s">
        <v>192</v>
      </c>
      <c r="D4" s="385"/>
      <c r="E4" s="385" t="s">
        <v>193</v>
      </c>
      <c r="F4" s="385"/>
    </row>
    <row r="5" spans="1:14" s="235" customFormat="1" ht="53.25" customHeight="1">
      <c r="A5" s="268"/>
      <c r="B5" s="269"/>
      <c r="C5" s="270" t="s">
        <v>284</v>
      </c>
      <c r="D5" s="270" t="s">
        <v>194</v>
      </c>
      <c r="E5" s="270" t="s">
        <v>284</v>
      </c>
      <c r="F5" s="270" t="s">
        <v>195</v>
      </c>
    </row>
    <row r="6" spans="1:14" ht="22.5" customHeight="1">
      <c r="A6" s="386" t="s">
        <v>1</v>
      </c>
      <c r="B6" s="386"/>
      <c r="C6" s="271">
        <f>+SUM(C8:C29)</f>
        <v>7882.2900000000009</v>
      </c>
      <c r="D6" s="271">
        <f>+SUM(D8:D29)</f>
        <v>99.999999999999972</v>
      </c>
      <c r="E6" s="271">
        <f t="shared" ref="E6" si="0">+SUM(E8:E29)</f>
        <v>5394.1000000000013</v>
      </c>
      <c r="F6" s="271">
        <v>106.5</v>
      </c>
    </row>
    <row r="7" spans="1:14" ht="22.5" customHeight="1">
      <c r="A7" s="273" t="s">
        <v>196</v>
      </c>
      <c r="B7" s="273"/>
      <c r="C7" s="193"/>
      <c r="D7" s="193"/>
      <c r="E7" s="193"/>
      <c r="F7" s="193"/>
    </row>
    <row r="8" spans="1:14" ht="18" customHeight="1">
      <c r="A8" s="258"/>
      <c r="B8" s="260" t="s">
        <v>197</v>
      </c>
      <c r="C8" s="194">
        <v>1037.06</v>
      </c>
      <c r="D8" s="194">
        <f>+C8/$C$6*100</f>
        <v>13.1568364016041</v>
      </c>
      <c r="E8" s="194">
        <v>708.67</v>
      </c>
      <c r="F8" s="194">
        <v>102.07</v>
      </c>
    </row>
    <row r="9" spans="1:14" ht="18" customHeight="1">
      <c r="A9" s="258"/>
      <c r="B9" s="260" t="s">
        <v>26</v>
      </c>
      <c r="C9" s="194">
        <v>25.17</v>
      </c>
      <c r="D9" s="194">
        <f t="shared" ref="D9:D29" si="1">+C9/$C$6*100</f>
        <v>0.3193234453439292</v>
      </c>
      <c r="E9" s="194">
        <v>16.12</v>
      </c>
      <c r="F9" s="194">
        <v>92.32</v>
      </c>
    </row>
    <row r="10" spans="1:14" ht="18" customHeight="1">
      <c r="A10" s="258"/>
      <c r="B10" s="260" t="s">
        <v>198</v>
      </c>
      <c r="C10" s="194">
        <v>72.48</v>
      </c>
      <c r="D10" s="194">
        <f t="shared" si="1"/>
        <v>0.91952973057322174</v>
      </c>
      <c r="E10" s="194">
        <v>53.46</v>
      </c>
      <c r="F10" s="194">
        <v>101.61</v>
      </c>
      <c r="N10" s="374"/>
    </row>
    <row r="11" spans="1:14" ht="30" customHeight="1">
      <c r="A11" s="258"/>
      <c r="B11" s="261" t="s">
        <v>263</v>
      </c>
      <c r="C11" s="194">
        <v>2620.37</v>
      </c>
      <c r="D11" s="194">
        <f t="shared" si="1"/>
        <v>33.243765453948022</v>
      </c>
      <c r="E11" s="194">
        <v>1812.52</v>
      </c>
      <c r="F11" s="194">
        <v>113.68</v>
      </c>
      <c r="N11" s="374"/>
    </row>
    <row r="12" spans="1:14" ht="30" customHeight="1">
      <c r="A12" s="258"/>
      <c r="B12" s="261" t="s">
        <v>264</v>
      </c>
      <c r="C12" s="194">
        <v>23.43</v>
      </c>
      <c r="D12" s="194">
        <f t="shared" si="1"/>
        <v>0.29724864220930719</v>
      </c>
      <c r="E12" s="194">
        <v>13.14</v>
      </c>
      <c r="F12" s="194">
        <v>99.89</v>
      </c>
      <c r="N12" s="374"/>
    </row>
    <row r="13" spans="1:14" ht="20.25" customHeight="1">
      <c r="A13" s="258"/>
      <c r="B13" s="261" t="s">
        <v>265</v>
      </c>
      <c r="C13" s="194">
        <v>841.81</v>
      </c>
      <c r="D13" s="194">
        <f t="shared" si="1"/>
        <v>10.679764383193207</v>
      </c>
      <c r="E13" s="194">
        <v>588.27</v>
      </c>
      <c r="F13" s="194">
        <v>100.49</v>
      </c>
    </row>
    <row r="14" spans="1:14" ht="28.5" customHeight="1">
      <c r="A14" s="258"/>
      <c r="B14" s="261" t="s">
        <v>266</v>
      </c>
      <c r="C14" s="194">
        <v>287.05</v>
      </c>
      <c r="D14" s="194">
        <f t="shared" si="1"/>
        <v>3.6417081837892287</v>
      </c>
      <c r="E14" s="194">
        <v>185.49</v>
      </c>
      <c r="F14" s="194">
        <v>104.47</v>
      </c>
    </row>
    <row r="15" spans="1:14" ht="18.75" customHeight="1">
      <c r="A15" s="258"/>
      <c r="B15" s="261" t="s">
        <v>267</v>
      </c>
      <c r="C15" s="194">
        <v>71.38</v>
      </c>
      <c r="D15" s="194">
        <f t="shared" si="1"/>
        <v>0.90557439525823058</v>
      </c>
      <c r="E15" s="194">
        <v>47.39</v>
      </c>
      <c r="F15" s="194">
        <v>107.08</v>
      </c>
    </row>
    <row r="16" spans="1:14" ht="18.75" customHeight="1">
      <c r="A16" s="258"/>
      <c r="B16" s="261" t="s">
        <v>268</v>
      </c>
      <c r="C16" s="194">
        <v>71.81</v>
      </c>
      <c r="D16" s="194">
        <f t="shared" si="1"/>
        <v>0.91102966269954544</v>
      </c>
      <c r="E16" s="194">
        <v>46.03</v>
      </c>
      <c r="F16" s="194">
        <v>99.57</v>
      </c>
    </row>
    <row r="17" spans="1:6" ht="18.75" customHeight="1">
      <c r="A17" s="258"/>
      <c r="B17" s="261" t="s">
        <v>269</v>
      </c>
      <c r="C17" s="194">
        <v>467.38</v>
      </c>
      <c r="D17" s="194">
        <f t="shared" si="1"/>
        <v>5.9294951086549714</v>
      </c>
      <c r="E17" s="194">
        <v>463.6</v>
      </c>
      <c r="F17" s="194">
        <v>106.65</v>
      </c>
    </row>
    <row r="18" spans="1:6" ht="18.75" customHeight="1">
      <c r="A18" s="258"/>
      <c r="B18" s="261" t="s">
        <v>270</v>
      </c>
      <c r="C18" s="194">
        <v>232.29</v>
      </c>
      <c r="D18" s="194">
        <f t="shared" si="1"/>
        <v>2.9469862184720426</v>
      </c>
      <c r="E18" s="194">
        <v>202.62</v>
      </c>
      <c r="F18" s="194">
        <v>103.34</v>
      </c>
    </row>
    <row r="19" spans="1:6" ht="18.75" customHeight="1">
      <c r="A19" s="258"/>
      <c r="B19" s="261" t="s">
        <v>271</v>
      </c>
      <c r="C19" s="194">
        <v>656.41</v>
      </c>
      <c r="D19" s="194">
        <f t="shared" si="1"/>
        <v>8.3276560491938234</v>
      </c>
      <c r="E19" s="194">
        <v>274.60000000000002</v>
      </c>
      <c r="F19" s="194">
        <v>103.57</v>
      </c>
    </row>
    <row r="20" spans="1:6" ht="26.25" customHeight="1">
      <c r="A20" s="258"/>
      <c r="B20" s="261" t="s">
        <v>272</v>
      </c>
      <c r="C20" s="194">
        <v>12.05</v>
      </c>
      <c r="D20" s="194">
        <f t="shared" si="1"/>
        <v>0.15287435504149174</v>
      </c>
      <c r="E20" s="194">
        <v>10.02</v>
      </c>
      <c r="F20" s="194">
        <v>105.15</v>
      </c>
    </row>
    <row r="21" spans="1:6" ht="20.25" customHeight="1">
      <c r="A21" s="258"/>
      <c r="B21" s="261" t="s">
        <v>273</v>
      </c>
      <c r="C21" s="194">
        <v>16.95</v>
      </c>
      <c r="D21" s="194">
        <f t="shared" si="1"/>
        <v>0.2150390305355423</v>
      </c>
      <c r="E21" s="194">
        <v>12.66</v>
      </c>
      <c r="F21" s="194">
        <v>108.31</v>
      </c>
    </row>
    <row r="22" spans="1:6" ht="42" customHeight="1">
      <c r="A22" s="258"/>
      <c r="B22" s="261" t="s">
        <v>274</v>
      </c>
      <c r="C22" s="194">
        <v>466.38</v>
      </c>
      <c r="D22" s="194">
        <f t="shared" si="1"/>
        <v>5.9168084401867977</v>
      </c>
      <c r="E22" s="194">
        <v>328.41</v>
      </c>
      <c r="F22" s="194">
        <v>100.92</v>
      </c>
    </row>
    <row r="23" spans="1:6" ht="18" customHeight="1">
      <c r="A23" s="258"/>
      <c r="B23" s="261" t="s">
        <v>275</v>
      </c>
      <c r="C23" s="194">
        <v>114.66</v>
      </c>
      <c r="D23" s="194">
        <f t="shared" si="1"/>
        <v>1.4546534065607835</v>
      </c>
      <c r="E23" s="194">
        <v>61.78</v>
      </c>
      <c r="F23" s="194">
        <v>105.31</v>
      </c>
    </row>
    <row r="24" spans="1:6" ht="18" customHeight="1">
      <c r="A24" s="258"/>
      <c r="B24" s="261" t="s">
        <v>276</v>
      </c>
      <c r="C24" s="194">
        <v>73.97</v>
      </c>
      <c r="D24" s="194">
        <f t="shared" si="1"/>
        <v>0.93843286659080027</v>
      </c>
      <c r="E24" s="194">
        <v>28.63</v>
      </c>
      <c r="F24" s="194">
        <v>105.21</v>
      </c>
    </row>
    <row r="25" spans="1:6" ht="18" customHeight="1">
      <c r="A25" s="258"/>
      <c r="B25" s="261" t="s">
        <v>277</v>
      </c>
      <c r="C25" s="194">
        <v>27.1</v>
      </c>
      <c r="D25" s="194">
        <f t="shared" si="1"/>
        <v>0.34380871548750425</v>
      </c>
      <c r="E25" s="194">
        <v>19.55</v>
      </c>
      <c r="F25" s="194">
        <v>104.49</v>
      </c>
    </row>
    <row r="26" spans="1:6" ht="18" customHeight="1">
      <c r="A26" s="258"/>
      <c r="B26" s="261" t="s">
        <v>278</v>
      </c>
      <c r="C26" s="194">
        <v>25.2</v>
      </c>
      <c r="D26" s="194">
        <f t="shared" si="1"/>
        <v>0.31970404539797437</v>
      </c>
      <c r="E26" s="194">
        <v>16.18</v>
      </c>
      <c r="F26" s="194">
        <v>89.15</v>
      </c>
    </row>
    <row r="27" spans="1:6" ht="43.5" customHeight="1">
      <c r="A27" s="258"/>
      <c r="B27" s="265" t="s">
        <v>279</v>
      </c>
      <c r="C27" s="194">
        <v>4.8099999999999996</v>
      </c>
      <c r="D27" s="194">
        <f t="shared" si="1"/>
        <v>6.1022875331914958E-2</v>
      </c>
      <c r="E27" s="194">
        <v>2.2999999999999998</v>
      </c>
      <c r="F27" s="194">
        <v>106.97</v>
      </c>
    </row>
    <row r="28" spans="1:6" ht="26.25" customHeight="1">
      <c r="A28" s="258"/>
      <c r="B28" s="261" t="s">
        <v>280</v>
      </c>
      <c r="C28" s="194"/>
      <c r="D28" s="194"/>
      <c r="E28" s="194"/>
      <c r="F28" s="194"/>
    </row>
    <row r="29" spans="1:6" ht="20.25" customHeight="1">
      <c r="A29" s="164" t="s">
        <v>199</v>
      </c>
      <c r="B29" s="54"/>
      <c r="C29" s="193">
        <f>+SUM(C30:C32)</f>
        <v>734.53</v>
      </c>
      <c r="D29" s="193">
        <f t="shared" si="1"/>
        <v>9.3187385899275466</v>
      </c>
      <c r="E29" s="193">
        <f t="shared" ref="E29" si="2">+SUM(E30:E32)</f>
        <v>502.65999999999997</v>
      </c>
      <c r="F29" s="193">
        <v>106.52</v>
      </c>
    </row>
    <row r="30" spans="1:6" ht="17.25" customHeight="1">
      <c r="A30" s="259"/>
      <c r="B30" s="262" t="s">
        <v>281</v>
      </c>
      <c r="C30" s="272">
        <v>1.04</v>
      </c>
      <c r="D30" s="194">
        <f>+C30/C29*100</f>
        <v>0.14158713735313741</v>
      </c>
      <c r="E30" s="272">
        <v>0.71</v>
      </c>
      <c r="F30" s="272">
        <v>97.72</v>
      </c>
    </row>
    <row r="31" spans="1:6" ht="17.25" customHeight="1">
      <c r="A31" s="259"/>
      <c r="B31" s="262" t="s">
        <v>282</v>
      </c>
      <c r="C31" s="272">
        <v>733.49</v>
      </c>
      <c r="D31" s="194">
        <f>+C31/C29*100</f>
        <v>99.858412862646873</v>
      </c>
      <c r="E31" s="272">
        <v>501.95</v>
      </c>
      <c r="F31" s="272">
        <v>106.54</v>
      </c>
    </row>
    <row r="32" spans="1:6" ht="29.25" customHeight="1">
      <c r="A32" s="259"/>
      <c r="B32" s="264" t="s">
        <v>283</v>
      </c>
      <c r="C32" s="272"/>
      <c r="D32" s="194"/>
      <c r="E32" s="272"/>
      <c r="F32" s="272"/>
    </row>
    <row r="33" spans="1:6" ht="16.5" customHeight="1">
      <c r="A33" s="247"/>
      <c r="B33" s="263"/>
      <c r="C33" s="221"/>
      <c r="D33" s="221"/>
      <c r="E33" s="221"/>
      <c r="F33" s="221"/>
    </row>
  </sheetData>
  <mergeCells count="4">
    <mergeCell ref="C4:D4"/>
    <mergeCell ref="E4:F4"/>
    <mergeCell ref="A6:B6"/>
    <mergeCell ref="A2:B2"/>
  </mergeCells>
  <pageMargins left="0.9" right="0.44" top="0.57999999999999996" bottom="0.46"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G22"/>
  <sheetViews>
    <sheetView workbookViewId="0">
      <selection activeCell="F9" sqref="F9"/>
    </sheetView>
  </sheetViews>
  <sheetFormatPr defaultColWidth="9.140625" defaultRowHeight="15.75"/>
  <cols>
    <col min="1" max="1" width="1.85546875" style="3" customWidth="1"/>
    <col min="2" max="2" width="30.85546875" style="3" customWidth="1"/>
    <col min="3" max="3" width="11.85546875" style="281" customWidth="1"/>
    <col min="4" max="4" width="10.7109375" style="3" customWidth="1"/>
    <col min="5" max="5" width="12.28515625" style="3" customWidth="1"/>
    <col min="6" max="6" width="9.5703125" style="3" customWidth="1"/>
    <col min="7" max="7" width="12.28515625" style="3" customWidth="1"/>
    <col min="8" max="8" width="9.140625" style="3"/>
    <col min="9" max="9" width="11.28515625" style="3" bestFit="1" customWidth="1"/>
    <col min="10" max="16384" width="9.140625" style="3"/>
  </cols>
  <sheetData>
    <row r="1" spans="1:7" ht="24" customHeight="1">
      <c r="A1" s="20" t="s">
        <v>295</v>
      </c>
      <c r="B1" s="11"/>
    </row>
    <row r="2" spans="1:7" ht="20.100000000000001" customHeight="1">
      <c r="A2" s="399" t="s">
        <v>338</v>
      </c>
      <c r="B2" s="399"/>
    </row>
    <row r="3" spans="1:7" ht="20.100000000000001" customHeight="1">
      <c r="A3" s="21"/>
      <c r="B3" s="8"/>
      <c r="C3" s="283"/>
      <c r="D3" s="8"/>
      <c r="E3" s="8"/>
      <c r="F3" s="8"/>
      <c r="G3" s="8"/>
    </row>
    <row r="4" spans="1:7" s="133" customFormat="1" ht="110.25" customHeight="1">
      <c r="A4" s="160"/>
      <c r="B4" s="161"/>
      <c r="C4" s="361" t="s">
        <v>84</v>
      </c>
      <c r="D4" s="7" t="s">
        <v>169</v>
      </c>
      <c r="E4" s="61" t="s">
        <v>179</v>
      </c>
      <c r="F4" s="7" t="s">
        <v>178</v>
      </c>
      <c r="G4" s="61" t="s">
        <v>73</v>
      </c>
    </row>
    <row r="5" spans="1:7" s="133" customFormat="1" ht="20.100000000000001" customHeight="1">
      <c r="A5" s="162" t="s">
        <v>2</v>
      </c>
      <c r="B5" s="163"/>
      <c r="C5" s="362">
        <f>+SUM(C7:C18)</f>
        <v>354550.10000000003</v>
      </c>
      <c r="D5" s="362">
        <f t="shared" ref="D5:E5" si="0">+SUM(D7:D18)</f>
        <v>400390.40000000002</v>
      </c>
      <c r="E5" s="362">
        <f t="shared" si="0"/>
        <v>2220996.9</v>
      </c>
      <c r="F5" s="175">
        <v>101.39</v>
      </c>
      <c r="G5" s="185">
        <v>108.52</v>
      </c>
    </row>
    <row r="6" spans="1:7" s="133" customFormat="1" ht="20.100000000000001" customHeight="1">
      <c r="A6" s="164" t="s">
        <v>5</v>
      </c>
      <c r="B6" s="165"/>
      <c r="C6" s="363"/>
      <c r="D6" s="171"/>
      <c r="E6" s="171"/>
      <c r="F6" s="132"/>
      <c r="G6" s="132"/>
    </row>
    <row r="7" spans="1:7" s="133" customFormat="1" ht="20.100000000000001" customHeight="1">
      <c r="A7" s="143"/>
      <c r="B7" s="172" t="s">
        <v>23</v>
      </c>
      <c r="C7" s="363">
        <v>106015.9</v>
      </c>
      <c r="D7" s="171">
        <v>118008.7</v>
      </c>
      <c r="E7" s="171">
        <v>631006.4</v>
      </c>
      <c r="F7" s="174">
        <v>102.5952957439132</v>
      </c>
      <c r="G7" s="174">
        <v>100.26</v>
      </c>
    </row>
    <row r="8" spans="1:7" s="133" customFormat="1" ht="20.100000000000001" customHeight="1">
      <c r="A8" s="143"/>
      <c r="B8" s="172" t="s">
        <v>24</v>
      </c>
      <c r="C8" s="363">
        <v>22359.9</v>
      </c>
      <c r="D8" s="171">
        <v>27619.5</v>
      </c>
      <c r="E8" s="171">
        <v>150387.70000000001</v>
      </c>
      <c r="F8" s="174">
        <v>100.18971821585072</v>
      </c>
      <c r="G8" s="174">
        <v>105.04</v>
      </c>
    </row>
    <row r="9" spans="1:7" s="133" customFormat="1" ht="31.5" customHeight="1">
      <c r="A9" s="143"/>
      <c r="B9" s="173" t="s">
        <v>22</v>
      </c>
      <c r="C9" s="363">
        <v>37053.699999999997</v>
      </c>
      <c r="D9" s="171">
        <v>38525.699999999997</v>
      </c>
      <c r="E9" s="171">
        <v>209474.5</v>
      </c>
      <c r="F9" s="174">
        <v>101.67989822957466</v>
      </c>
      <c r="G9" s="174">
        <v>101.16</v>
      </c>
    </row>
    <row r="10" spans="1:7" s="133" customFormat="1" ht="20.100000000000001" customHeight="1">
      <c r="A10" s="143"/>
      <c r="B10" s="166" t="s">
        <v>170</v>
      </c>
      <c r="C10" s="363">
        <v>2970.6</v>
      </c>
      <c r="D10" s="171">
        <v>3471.5</v>
      </c>
      <c r="E10" s="171">
        <v>18997.400000000001</v>
      </c>
      <c r="F10" s="174">
        <v>102.08192430970095</v>
      </c>
      <c r="G10" s="174">
        <v>95.67</v>
      </c>
    </row>
    <row r="11" spans="1:7" s="133" customFormat="1" ht="20.100000000000001" customHeight="1">
      <c r="A11" s="143"/>
      <c r="B11" s="166" t="s">
        <v>171</v>
      </c>
      <c r="C11" s="363">
        <v>47385.1</v>
      </c>
      <c r="D11" s="171">
        <v>52625.2</v>
      </c>
      <c r="E11" s="171">
        <v>287848</v>
      </c>
      <c r="F11" s="174">
        <v>100.65258970239461</v>
      </c>
      <c r="G11" s="174">
        <v>103.63</v>
      </c>
    </row>
    <row r="12" spans="1:7" s="133" customFormat="1" ht="20.100000000000001" customHeight="1">
      <c r="A12" s="143"/>
      <c r="B12" s="166" t="s">
        <v>172</v>
      </c>
      <c r="C12" s="363">
        <v>9090</v>
      </c>
      <c r="D12" s="171">
        <v>9762</v>
      </c>
      <c r="E12" s="171">
        <v>54653</v>
      </c>
      <c r="F12" s="174">
        <v>101.08729419074247</v>
      </c>
      <c r="G12" s="174">
        <v>104.33</v>
      </c>
    </row>
    <row r="13" spans="1:7" s="133" customFormat="1" ht="20.100000000000001" customHeight="1">
      <c r="A13" s="143"/>
      <c r="B13" s="166" t="s">
        <v>340</v>
      </c>
      <c r="C13" s="363">
        <v>27786.3</v>
      </c>
      <c r="D13" s="171">
        <v>30707</v>
      </c>
      <c r="E13" s="171">
        <v>174442.9</v>
      </c>
      <c r="F13" s="174">
        <v>100.47773305847321</v>
      </c>
      <c r="G13" s="174">
        <v>107.44</v>
      </c>
    </row>
    <row r="14" spans="1:7" s="133" customFormat="1" ht="20.100000000000001" customHeight="1">
      <c r="A14" s="167"/>
      <c r="B14" s="166" t="s">
        <v>173</v>
      </c>
      <c r="C14" s="363">
        <v>67668</v>
      </c>
      <c r="D14" s="171">
        <v>79019</v>
      </c>
      <c r="E14" s="171">
        <v>470126.5</v>
      </c>
      <c r="F14" s="174">
        <v>100.92599688354152</v>
      </c>
      <c r="G14" s="174">
        <v>135.07</v>
      </c>
    </row>
    <row r="15" spans="1:7" s="133" customFormat="1" ht="20.100000000000001" customHeight="1">
      <c r="A15" s="167"/>
      <c r="B15" s="166" t="s">
        <v>174</v>
      </c>
      <c r="C15" s="363">
        <v>5767</v>
      </c>
      <c r="D15" s="171">
        <v>6926.2</v>
      </c>
      <c r="E15" s="171">
        <v>38409.9</v>
      </c>
      <c r="F15" s="174">
        <v>101.49765533411488</v>
      </c>
      <c r="G15" s="174">
        <v>108.88</v>
      </c>
    </row>
    <row r="16" spans="1:7" s="133" customFormat="1" ht="20.100000000000001" customHeight="1">
      <c r="A16" s="167"/>
      <c r="B16" s="166" t="s">
        <v>176</v>
      </c>
      <c r="C16" s="363">
        <v>910</v>
      </c>
      <c r="D16" s="171">
        <v>984.8</v>
      </c>
      <c r="E16" s="171">
        <v>5969</v>
      </c>
      <c r="F16" s="174">
        <v>95.370908386596938</v>
      </c>
      <c r="G16" s="174">
        <v>101.34</v>
      </c>
    </row>
    <row r="17" spans="1:7" s="133" customFormat="1" ht="20.100000000000001" customHeight="1">
      <c r="A17" s="167"/>
      <c r="B17" s="166" t="s">
        <v>175</v>
      </c>
      <c r="C17" s="363">
        <v>20532.400000000001</v>
      </c>
      <c r="D17" s="171">
        <v>25359.1</v>
      </c>
      <c r="E17" s="171">
        <v>138815.70000000001</v>
      </c>
      <c r="F17" s="174">
        <v>101.10517943218017</v>
      </c>
      <c r="G17" s="174">
        <v>110.32</v>
      </c>
    </row>
    <row r="18" spans="1:7" s="133" customFormat="1" ht="33.75" customHeight="1">
      <c r="A18" s="167"/>
      <c r="B18" s="173" t="s">
        <v>177</v>
      </c>
      <c r="C18" s="363">
        <v>7011.2</v>
      </c>
      <c r="D18" s="171">
        <v>7381.7</v>
      </c>
      <c r="E18" s="171">
        <v>40865.9</v>
      </c>
      <c r="F18" s="174">
        <v>101.21207135315974</v>
      </c>
      <c r="G18" s="174">
        <v>101.83</v>
      </c>
    </row>
    <row r="19" spans="1:7" s="133" customFormat="1" ht="4.5" customHeight="1">
      <c r="A19" s="168"/>
      <c r="B19" s="169"/>
      <c r="C19" s="364"/>
      <c r="D19" s="170"/>
      <c r="E19" s="170"/>
      <c r="F19" s="151"/>
      <c r="G19" s="151"/>
    </row>
    <row r="20" spans="1:7" ht="4.5" customHeight="1">
      <c r="A20" s="23"/>
    </row>
    <row r="21" spans="1:7" ht="4.5" customHeight="1">
      <c r="A21" s="23"/>
    </row>
    <row r="22" spans="1:7">
      <c r="A22" s="22"/>
    </row>
  </sheetData>
  <mergeCells count="1">
    <mergeCell ref="A2:B2"/>
  </mergeCells>
  <phoneticPr fontId="2" type="noConversion"/>
  <pageMargins left="0.82" right="0.39" top="0.43" bottom="0.62992125984252001" header="0.31496062992126" footer="0.196850393700787"/>
  <pageSetup paperSize="9" firstPageNumber="15" orientation="portrait" r:id="rId1"/>
  <headerFooter alignWithMargins="0"/>
</worksheet>
</file>

<file path=xl/worksheets/sheet11.xml><?xml version="1.0" encoding="utf-8"?>
<worksheet xmlns="http://schemas.openxmlformats.org/spreadsheetml/2006/main" xmlns:r="http://schemas.openxmlformats.org/officeDocument/2006/relationships">
  <dimension ref="A1:G47"/>
  <sheetViews>
    <sheetView workbookViewId="0">
      <selection activeCell="F6" sqref="F6"/>
    </sheetView>
  </sheetViews>
  <sheetFormatPr defaultColWidth="9.140625" defaultRowHeight="15.75"/>
  <cols>
    <col min="1" max="1" width="31.85546875" style="3" customWidth="1"/>
    <col min="2" max="2" width="10.5703125" style="281" customWidth="1"/>
    <col min="3" max="3" width="10.28515625" style="3" customWidth="1"/>
    <col min="4" max="4" width="13.140625" style="3" customWidth="1"/>
    <col min="5" max="5" width="9.140625" style="3" customWidth="1"/>
    <col min="6" max="6" width="12.7109375" style="3" customWidth="1"/>
    <col min="7" max="16384" width="9.140625" style="3"/>
  </cols>
  <sheetData>
    <row r="1" spans="1:7" ht="24" customHeight="1">
      <c r="A1" s="9" t="s">
        <v>296</v>
      </c>
    </row>
    <row r="2" spans="1:7" ht="20.100000000000001" customHeight="1">
      <c r="A2" s="11" t="s">
        <v>338</v>
      </c>
      <c r="G2" s="11"/>
    </row>
    <row r="3" spans="1:7" ht="29.25" customHeight="1">
      <c r="A3" s="8"/>
      <c r="G3" s="11"/>
    </row>
    <row r="4" spans="1:7" ht="98.25" customHeight="1">
      <c r="A4" s="59"/>
      <c r="B4" s="361" t="s">
        <v>84</v>
      </c>
      <c r="C4" s="7" t="s">
        <v>85</v>
      </c>
      <c r="D4" s="61" t="s">
        <v>86</v>
      </c>
      <c r="E4" s="7" t="s">
        <v>30</v>
      </c>
      <c r="F4" s="61" t="s">
        <v>72</v>
      </c>
      <c r="G4" s="24"/>
    </row>
    <row r="5" spans="1:7" s="133" customFormat="1" ht="22.5" customHeight="1">
      <c r="A5" s="353" t="s">
        <v>341</v>
      </c>
      <c r="B5" s="365">
        <v>3917.1428571428569</v>
      </c>
      <c r="C5" s="359">
        <v>4113</v>
      </c>
      <c r="D5" s="359">
        <v>24141</v>
      </c>
      <c r="E5" s="355">
        <v>96.63</v>
      </c>
      <c r="F5" s="356">
        <v>110</v>
      </c>
      <c r="G5" s="176"/>
    </row>
    <row r="6" spans="1:7" s="133" customFormat="1" ht="22.5" customHeight="1">
      <c r="A6" s="353" t="s">
        <v>29</v>
      </c>
      <c r="B6" s="296">
        <v>38132.038834951461</v>
      </c>
      <c r="C6" s="130">
        <v>39276</v>
      </c>
      <c r="D6" s="130">
        <v>227606</v>
      </c>
      <c r="E6" s="355">
        <v>96.29</v>
      </c>
      <c r="F6" s="356">
        <v>112</v>
      </c>
      <c r="G6" s="176"/>
    </row>
    <row r="7" spans="1:7" s="133" customFormat="1" ht="22.5" customHeight="1">
      <c r="A7" s="353" t="s">
        <v>342</v>
      </c>
      <c r="B7" s="296"/>
      <c r="C7" s="130">
        <v>3974</v>
      </c>
      <c r="D7" s="130">
        <v>30634</v>
      </c>
      <c r="E7" s="355">
        <v>82.44</v>
      </c>
      <c r="F7" s="356" t="s">
        <v>345</v>
      </c>
      <c r="G7" s="176"/>
    </row>
    <row r="8" spans="1:7" s="133" customFormat="1" ht="27.75" customHeight="1">
      <c r="A8" s="353" t="s">
        <v>343</v>
      </c>
      <c r="B8" s="366"/>
      <c r="C8" s="360" t="s">
        <v>345</v>
      </c>
      <c r="D8" s="130">
        <v>22507</v>
      </c>
      <c r="E8" s="355" t="s">
        <v>345</v>
      </c>
      <c r="F8" s="356" t="s">
        <v>345</v>
      </c>
    </row>
    <row r="9" spans="1:7" s="133" customFormat="1" ht="33" customHeight="1">
      <c r="A9" s="354" t="s">
        <v>344</v>
      </c>
      <c r="B9" s="367">
        <v>152.67857142857142</v>
      </c>
      <c r="C9" s="148">
        <v>171</v>
      </c>
      <c r="D9" s="148">
        <v>1015</v>
      </c>
      <c r="E9" s="357">
        <v>93.54</v>
      </c>
      <c r="F9" s="358">
        <v>104</v>
      </c>
    </row>
    <row r="10" spans="1:7" ht="20.100000000000001" customHeight="1"/>
    <row r="11" spans="1:7" ht="20.100000000000001" customHeight="1"/>
    <row r="12" spans="1:7" ht="20.100000000000001" customHeight="1"/>
    <row r="13" spans="1:7" ht="20.100000000000001" customHeight="1"/>
    <row r="14" spans="1:7" ht="20.100000000000001" customHeight="1"/>
    <row r="15" spans="1:7" ht="20.100000000000001" customHeight="1"/>
    <row r="16" spans="1:7"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sheetData>
  <phoneticPr fontId="2" type="noConversion"/>
  <pageMargins left="0.95" right="0.511811023622047" top="0.5" bottom="0.62992125984252001" header="0.31496062992126" footer="0.196850393700787"/>
  <pageSetup paperSize="9" firstPageNumber="15" orientation="portrait" r:id="rId1"/>
  <headerFooter alignWithMargins="0"/>
</worksheet>
</file>

<file path=xl/worksheets/sheet12.xml><?xml version="1.0" encoding="utf-8"?>
<worksheet xmlns="http://schemas.openxmlformats.org/spreadsheetml/2006/main" xmlns:r="http://schemas.openxmlformats.org/officeDocument/2006/relationships">
  <dimension ref="A1:H30"/>
  <sheetViews>
    <sheetView workbookViewId="0">
      <selection activeCell="G18" sqref="G18"/>
    </sheetView>
  </sheetViews>
  <sheetFormatPr defaultColWidth="9.140625" defaultRowHeight="15.75"/>
  <cols>
    <col min="1" max="1" width="3.7109375" style="3" customWidth="1"/>
    <col min="2" max="2" width="6.140625" style="3" customWidth="1"/>
    <col min="3" max="3" width="24" style="3" customWidth="1"/>
    <col min="4" max="7" width="9.85546875" style="3" customWidth="1"/>
    <col min="8" max="8" width="13.28515625" style="3" customWidth="1"/>
    <col min="9" max="16384" width="9.140625" style="3"/>
  </cols>
  <sheetData>
    <row r="1" spans="1:8" ht="24" customHeight="1">
      <c r="A1" s="6" t="s">
        <v>297</v>
      </c>
    </row>
    <row r="2" spans="1:8" ht="19.5" customHeight="1">
      <c r="A2" s="396" t="s">
        <v>338</v>
      </c>
      <c r="B2" s="396"/>
      <c r="C2" s="396"/>
    </row>
    <row r="3" spans="1:8" ht="30.75" customHeight="1">
      <c r="A3" s="25"/>
      <c r="B3" s="25"/>
      <c r="C3" s="25"/>
      <c r="D3" s="25"/>
      <c r="E3" s="25"/>
      <c r="G3" s="405" t="s">
        <v>81</v>
      </c>
      <c r="H3" s="405"/>
    </row>
    <row r="4" spans="1:8" ht="24" customHeight="1">
      <c r="A4" s="70"/>
      <c r="B4" s="26"/>
      <c r="C4" s="71"/>
      <c r="D4" s="402" t="s">
        <v>20</v>
      </c>
      <c r="E4" s="402"/>
      <c r="F4" s="402"/>
      <c r="G4" s="402"/>
      <c r="H4" s="403" t="s">
        <v>187</v>
      </c>
    </row>
    <row r="5" spans="1:8" ht="62.25" customHeight="1">
      <c r="A5" s="72"/>
      <c r="B5" s="25"/>
      <c r="C5" s="73"/>
      <c r="D5" s="211" t="s">
        <v>336</v>
      </c>
      <c r="E5" s="211" t="s">
        <v>188</v>
      </c>
      <c r="F5" s="210" t="s">
        <v>189</v>
      </c>
      <c r="G5" s="211" t="s">
        <v>190</v>
      </c>
      <c r="H5" s="404"/>
    </row>
    <row r="6" spans="1:8" ht="21" customHeight="1">
      <c r="A6" s="74" t="s">
        <v>21</v>
      </c>
      <c r="B6" s="75"/>
      <c r="C6" s="75"/>
      <c r="D6" s="207">
        <v>109.09</v>
      </c>
      <c r="E6" s="207">
        <v>102.34</v>
      </c>
      <c r="F6" s="207">
        <v>101.59</v>
      </c>
      <c r="G6" s="207">
        <v>100.01</v>
      </c>
      <c r="H6" s="207">
        <v>102.5</v>
      </c>
    </row>
    <row r="7" spans="1:8" ht="21" customHeight="1">
      <c r="A7" s="212"/>
      <c r="B7" s="81" t="s">
        <v>6</v>
      </c>
      <c r="C7" s="76"/>
      <c r="D7" s="208">
        <v>102.6</v>
      </c>
      <c r="E7" s="208">
        <v>100.95</v>
      </c>
      <c r="F7" s="208">
        <v>100.73</v>
      </c>
      <c r="G7" s="208">
        <v>99.82</v>
      </c>
      <c r="H7" s="208">
        <v>102.72</v>
      </c>
    </row>
    <row r="8" spans="1:8" ht="21" customHeight="1">
      <c r="A8" s="212"/>
      <c r="B8" s="213" t="s">
        <v>7</v>
      </c>
      <c r="C8" s="57"/>
      <c r="D8" s="208"/>
      <c r="E8" s="208"/>
      <c r="F8" s="208"/>
      <c r="G8" s="208"/>
      <c r="H8" s="208"/>
    </row>
    <row r="9" spans="1:8" ht="21" customHeight="1">
      <c r="A9" s="212"/>
      <c r="B9" s="214"/>
      <c r="C9" s="81" t="s">
        <v>8</v>
      </c>
      <c r="D9" s="208">
        <v>101.96</v>
      </c>
      <c r="E9" s="208">
        <v>97.92</v>
      </c>
      <c r="F9" s="208">
        <v>100.32</v>
      </c>
      <c r="G9" s="208">
        <v>99.45</v>
      </c>
      <c r="H9" s="208">
        <v>98.96</v>
      </c>
    </row>
    <row r="10" spans="1:8" ht="21" customHeight="1">
      <c r="A10" s="212"/>
      <c r="B10" s="215"/>
      <c r="C10" s="81" t="s">
        <v>9</v>
      </c>
      <c r="D10" s="208">
        <v>103</v>
      </c>
      <c r="E10" s="208">
        <v>103.66</v>
      </c>
      <c r="F10" s="208">
        <v>100.74</v>
      </c>
      <c r="G10" s="208">
        <v>99.97</v>
      </c>
      <c r="H10" s="208">
        <v>106.21</v>
      </c>
    </row>
    <row r="11" spans="1:8" ht="21" customHeight="1">
      <c r="A11" s="212"/>
      <c r="B11" s="215"/>
      <c r="C11" s="81" t="s">
        <v>10</v>
      </c>
      <c r="D11" s="208">
        <v>101.31</v>
      </c>
      <c r="E11" s="208">
        <v>102.25</v>
      </c>
      <c r="F11" s="208">
        <v>101.03</v>
      </c>
      <c r="G11" s="208">
        <v>99.43</v>
      </c>
      <c r="H11" s="208">
        <v>102.75</v>
      </c>
    </row>
    <row r="12" spans="1:8" ht="21" customHeight="1">
      <c r="A12" s="212"/>
      <c r="B12" s="81" t="s">
        <v>11</v>
      </c>
      <c r="C12" s="76"/>
      <c r="D12" s="208">
        <v>106.14</v>
      </c>
      <c r="E12" s="208">
        <v>101.27</v>
      </c>
      <c r="F12" s="208">
        <v>100.91</v>
      </c>
      <c r="G12" s="208">
        <v>100</v>
      </c>
      <c r="H12" s="208">
        <v>101.41</v>
      </c>
    </row>
    <row r="13" spans="1:8" ht="21" customHeight="1">
      <c r="A13" s="212"/>
      <c r="B13" s="81" t="s">
        <v>12</v>
      </c>
      <c r="C13" s="76"/>
      <c r="D13" s="208">
        <v>111.37</v>
      </c>
      <c r="E13" s="208">
        <v>101.68</v>
      </c>
      <c r="F13" s="208">
        <v>100.62</v>
      </c>
      <c r="G13" s="208">
        <v>100.07</v>
      </c>
      <c r="H13" s="208">
        <v>101.87</v>
      </c>
    </row>
    <row r="14" spans="1:8" ht="21" customHeight="1">
      <c r="A14" s="212"/>
      <c r="B14" s="81" t="s">
        <v>13</v>
      </c>
      <c r="C14" s="76"/>
      <c r="D14" s="208">
        <v>109.02</v>
      </c>
      <c r="E14" s="208">
        <v>103.47</v>
      </c>
      <c r="F14" s="208">
        <v>104.07</v>
      </c>
      <c r="G14" s="208">
        <v>101.74</v>
      </c>
      <c r="H14" s="208">
        <v>100.01</v>
      </c>
    </row>
    <row r="15" spans="1:8" ht="21" customHeight="1">
      <c r="A15" s="212"/>
      <c r="B15" s="81" t="s">
        <v>14</v>
      </c>
      <c r="C15" s="76"/>
      <c r="D15" s="208">
        <v>103.56</v>
      </c>
      <c r="E15" s="208">
        <v>100.62</v>
      </c>
      <c r="F15" s="208">
        <v>100.41</v>
      </c>
      <c r="G15" s="208">
        <v>100.05</v>
      </c>
      <c r="H15" s="208">
        <v>100.6</v>
      </c>
    </row>
    <row r="16" spans="1:8" ht="21" customHeight="1">
      <c r="A16" s="212"/>
      <c r="B16" s="81" t="s">
        <v>15</v>
      </c>
      <c r="C16" s="76"/>
      <c r="D16" s="208">
        <v>297.63</v>
      </c>
      <c r="E16" s="208">
        <v>102.41</v>
      </c>
      <c r="F16" s="208">
        <v>100.12</v>
      </c>
      <c r="G16" s="208">
        <v>100</v>
      </c>
      <c r="H16" s="208">
        <v>102.49</v>
      </c>
    </row>
    <row r="17" spans="1:8" ht="21" customHeight="1">
      <c r="A17" s="212"/>
      <c r="B17" s="400" t="s">
        <v>358</v>
      </c>
      <c r="C17" s="401"/>
      <c r="D17" s="375">
        <v>386.91</v>
      </c>
      <c r="E17" s="375">
        <v>102.86</v>
      </c>
      <c r="F17" s="375">
        <v>100</v>
      </c>
      <c r="G17" s="375">
        <v>100</v>
      </c>
      <c r="H17" s="375">
        <v>102.86</v>
      </c>
    </row>
    <row r="18" spans="1:8" ht="21" customHeight="1">
      <c r="A18" s="212"/>
      <c r="B18" s="81" t="s">
        <v>16</v>
      </c>
      <c r="C18" s="76"/>
      <c r="D18" s="208">
        <v>95.69</v>
      </c>
      <c r="E18" s="208">
        <v>102.09</v>
      </c>
      <c r="F18" s="208">
        <v>106.22</v>
      </c>
      <c r="G18" s="208">
        <v>98.64</v>
      </c>
      <c r="H18" s="208">
        <v>100.69</v>
      </c>
    </row>
    <row r="19" spans="1:8" ht="21" customHeight="1">
      <c r="A19" s="212"/>
      <c r="B19" s="81" t="s">
        <v>17</v>
      </c>
      <c r="C19" s="76"/>
      <c r="D19" s="208">
        <v>98.06</v>
      </c>
      <c r="E19" s="208">
        <v>100.1</v>
      </c>
      <c r="F19" s="208">
        <v>100.21</v>
      </c>
      <c r="G19" s="208">
        <v>100</v>
      </c>
      <c r="H19" s="208">
        <v>100.06</v>
      </c>
    </row>
    <row r="20" spans="1:8" ht="21" customHeight="1">
      <c r="A20" s="212"/>
      <c r="B20" s="81" t="s">
        <v>18</v>
      </c>
      <c r="C20" s="76"/>
      <c r="D20" s="208">
        <v>117.58</v>
      </c>
      <c r="E20" s="208">
        <v>110.81</v>
      </c>
      <c r="F20" s="208">
        <v>100</v>
      </c>
      <c r="G20" s="208">
        <v>100</v>
      </c>
      <c r="H20" s="208">
        <v>110.81</v>
      </c>
    </row>
    <row r="21" spans="1:8" ht="21" customHeight="1">
      <c r="A21" s="212"/>
      <c r="B21" s="400" t="s">
        <v>359</v>
      </c>
      <c r="C21" s="401"/>
      <c r="D21" s="375">
        <v>112.56</v>
      </c>
      <c r="E21" s="375">
        <v>112.79</v>
      </c>
      <c r="F21" s="375">
        <v>100</v>
      </c>
      <c r="G21" s="375">
        <v>100</v>
      </c>
      <c r="H21" s="375">
        <v>112.79</v>
      </c>
    </row>
    <row r="22" spans="1:8" ht="21" customHeight="1">
      <c r="A22" s="212"/>
      <c r="B22" s="81" t="s">
        <v>19</v>
      </c>
      <c r="C22" s="76"/>
      <c r="D22" s="208">
        <v>103.72</v>
      </c>
      <c r="E22" s="208">
        <v>99.38</v>
      </c>
      <c r="F22" s="208">
        <v>99.67</v>
      </c>
      <c r="G22" s="208">
        <v>100.01</v>
      </c>
      <c r="H22" s="208">
        <v>99.82</v>
      </c>
    </row>
    <row r="23" spans="1:8" ht="21" customHeight="1">
      <c r="A23" s="212"/>
      <c r="B23" s="81" t="s">
        <v>27</v>
      </c>
      <c r="C23" s="76"/>
      <c r="D23" s="208">
        <v>104.51</v>
      </c>
      <c r="E23" s="208">
        <v>101.32</v>
      </c>
      <c r="F23" s="208">
        <v>100.58</v>
      </c>
      <c r="G23" s="208">
        <v>100.01</v>
      </c>
      <c r="H23" s="208">
        <v>101.23</v>
      </c>
    </row>
    <row r="24" spans="1:8" ht="21" customHeight="1">
      <c r="A24" s="77" t="s">
        <v>41</v>
      </c>
      <c r="B24" s="78"/>
      <c r="C24" s="76"/>
      <c r="D24" s="216">
        <v>112.13</v>
      </c>
      <c r="E24" s="216">
        <v>101.97</v>
      </c>
      <c r="F24" s="216">
        <v>104.44</v>
      </c>
      <c r="G24" s="216">
        <v>101.81</v>
      </c>
      <c r="H24" s="216">
        <v>100.19</v>
      </c>
    </row>
    <row r="25" spans="1:8" ht="21" customHeight="1">
      <c r="A25" s="79" t="s">
        <v>42</v>
      </c>
      <c r="B25" s="80"/>
      <c r="C25" s="80"/>
      <c r="D25" s="209">
        <v>105.75</v>
      </c>
      <c r="E25" s="209">
        <v>101.79</v>
      </c>
      <c r="F25" s="209">
        <v>99.68</v>
      </c>
      <c r="G25" s="209">
        <v>100</v>
      </c>
      <c r="H25" s="209">
        <v>102.02</v>
      </c>
    </row>
    <row r="26" spans="1:8" ht="20.100000000000001" customHeight="1">
      <c r="A26" s="27"/>
      <c r="B26" s="30"/>
      <c r="C26" s="30"/>
      <c r="D26" s="28"/>
      <c r="E26" s="28"/>
      <c r="F26" s="28"/>
      <c r="G26" s="28"/>
      <c r="H26" s="29"/>
    </row>
    <row r="27" spans="1:8" ht="20.100000000000001" customHeight="1"/>
    <row r="28" spans="1:8" ht="20.100000000000001" customHeight="1"/>
    <row r="29" spans="1:8" ht="20.100000000000001" customHeight="1"/>
    <row r="30" spans="1:8" ht="20.100000000000001" customHeight="1"/>
  </sheetData>
  <mergeCells count="6">
    <mergeCell ref="A2:C2"/>
    <mergeCell ref="B17:C17"/>
    <mergeCell ref="B21:C21"/>
    <mergeCell ref="D4:G4"/>
    <mergeCell ref="H4:H5"/>
    <mergeCell ref="G3:H3"/>
  </mergeCells>
  <pageMargins left="0.9" right="0.511811023622047" top="0.62992125984252001" bottom="0.62992125984252001" header="0.31496062992126" footer="0.196850393700787"/>
  <pageSetup paperSize="9" firstPageNumber="15" orientation="portrait" r:id="rId1"/>
  <headerFooter alignWithMargins="0"/>
</worksheet>
</file>

<file path=xl/worksheets/sheet13.xml><?xml version="1.0" encoding="utf-8"?>
<worksheet xmlns="http://schemas.openxmlformats.org/spreadsheetml/2006/main" xmlns:r="http://schemas.openxmlformats.org/officeDocument/2006/relationships">
  <sheetPr>
    <tabColor rgb="FFFFFF00"/>
  </sheetPr>
  <dimension ref="A1:J31"/>
  <sheetViews>
    <sheetView workbookViewId="0">
      <selection activeCell="H1" sqref="H1:H1048576"/>
    </sheetView>
  </sheetViews>
  <sheetFormatPr defaultColWidth="9.140625" defaultRowHeight="15.75"/>
  <cols>
    <col min="1" max="1" width="3.7109375" style="3" customWidth="1"/>
    <col min="2" max="2" width="20.28515625" style="3" customWidth="1"/>
    <col min="3" max="3" width="12.5703125" style="3" customWidth="1"/>
    <col min="4" max="4" width="11.42578125" style="3" customWidth="1"/>
    <col min="5" max="5" width="13" style="3" customWidth="1"/>
    <col min="6" max="6" width="11.28515625" style="3" customWidth="1"/>
    <col min="7" max="7" width="13.85546875" style="3" customWidth="1"/>
    <col min="8" max="8" width="11.85546875" style="3" hidden="1" customWidth="1"/>
    <col min="9" max="9" width="10.42578125" style="3" bestFit="1" customWidth="1"/>
    <col min="10" max="10" width="12.7109375" style="3" bestFit="1" customWidth="1"/>
    <col min="11" max="16384" width="9.140625" style="3"/>
  </cols>
  <sheetData>
    <row r="1" spans="1:10" ht="24" customHeight="1">
      <c r="A1" s="9" t="s">
        <v>298</v>
      </c>
    </row>
    <row r="2" spans="1:10" ht="19.5" customHeight="1">
      <c r="A2" s="397" t="s">
        <v>338</v>
      </c>
      <c r="B2" s="397"/>
    </row>
    <row r="3" spans="1:10" ht="24.75" customHeight="1">
      <c r="A3" s="8"/>
      <c r="B3" s="8"/>
    </row>
    <row r="4" spans="1:10" ht="91.5" customHeight="1">
      <c r="A4" s="59"/>
      <c r="B4" s="69"/>
      <c r="C4" s="61" t="s">
        <v>180</v>
      </c>
      <c r="D4" s="7" t="s">
        <v>82</v>
      </c>
      <c r="E4" s="61" t="s">
        <v>83</v>
      </c>
      <c r="F4" s="7" t="s">
        <v>68</v>
      </c>
      <c r="G4" s="61" t="s">
        <v>71</v>
      </c>
      <c r="H4" s="7" t="s">
        <v>181</v>
      </c>
    </row>
    <row r="5" spans="1:10" s="128" customFormat="1" ht="21.75" customHeight="1">
      <c r="A5" s="406" t="s">
        <v>0</v>
      </c>
      <c r="B5" s="407"/>
      <c r="C5" s="177">
        <f>+C6+C11+C16</f>
        <v>104520.49999999999</v>
      </c>
      <c r="D5" s="177">
        <f>+D6+D11+D16</f>
        <v>19337.830000000002</v>
      </c>
      <c r="E5" s="177">
        <f>+E6+E11+E16</f>
        <v>123858.32999999999</v>
      </c>
      <c r="F5" s="185">
        <f>+D5/H5*100</f>
        <v>110.65769174426163</v>
      </c>
      <c r="G5" s="175">
        <v>111.65</v>
      </c>
      <c r="H5" s="128">
        <f>+H6+H11+H16</f>
        <v>17475.36</v>
      </c>
      <c r="I5" s="186"/>
      <c r="J5" s="186"/>
    </row>
    <row r="6" spans="1:10" s="133" customFormat="1" ht="21.75" customHeight="1">
      <c r="A6" s="182" t="s">
        <v>43</v>
      </c>
      <c r="B6" s="165"/>
      <c r="C6" s="178">
        <f>+SUM(C7:C10)</f>
        <v>37268.92</v>
      </c>
      <c r="D6" s="178">
        <f t="shared" ref="D6:E6" si="0">+SUM(D7:D10)</f>
        <v>8220.77</v>
      </c>
      <c r="E6" s="178">
        <f t="shared" si="0"/>
        <v>45489.69</v>
      </c>
      <c r="F6" s="174">
        <f>+D6/H6*100</f>
        <v>123.18971537149758</v>
      </c>
      <c r="G6" s="132">
        <f>+G7</f>
        <v>116.61</v>
      </c>
      <c r="H6" s="133">
        <f>+H7</f>
        <v>6673.26</v>
      </c>
    </row>
    <row r="7" spans="1:10" s="133" customFormat="1" ht="21.75" customHeight="1">
      <c r="A7" s="143"/>
      <c r="B7" s="179" t="s">
        <v>55</v>
      </c>
      <c r="C7" s="178">
        <f>+E7-D7</f>
        <v>37268.92</v>
      </c>
      <c r="D7" s="178">
        <v>8220.77</v>
      </c>
      <c r="E7" s="178">
        <v>45489.69</v>
      </c>
      <c r="F7" s="174">
        <f>+D7/H7*100</f>
        <v>123.18971537149758</v>
      </c>
      <c r="G7" s="132">
        <v>116.61</v>
      </c>
      <c r="H7" s="133">
        <v>6673.26</v>
      </c>
    </row>
    <row r="8" spans="1:10" s="133" customFormat="1" ht="21.75" customHeight="1">
      <c r="A8" s="143"/>
      <c r="B8" s="179" t="s">
        <v>56</v>
      </c>
      <c r="C8" s="178"/>
      <c r="D8" s="178"/>
      <c r="E8" s="178"/>
      <c r="F8" s="174"/>
      <c r="G8" s="132"/>
    </row>
    <row r="9" spans="1:10" s="133" customFormat="1" ht="21.75" customHeight="1">
      <c r="A9" s="143"/>
      <c r="B9" s="179" t="s">
        <v>57</v>
      </c>
      <c r="C9" s="178"/>
      <c r="D9" s="178"/>
      <c r="E9" s="180"/>
      <c r="F9" s="174"/>
      <c r="G9" s="132"/>
    </row>
    <row r="10" spans="1:10" s="133" customFormat="1" ht="21.75" customHeight="1">
      <c r="A10" s="143"/>
      <c r="B10" s="179" t="s">
        <v>60</v>
      </c>
      <c r="C10" s="178"/>
      <c r="D10" s="178"/>
      <c r="E10" s="178"/>
      <c r="F10" s="174"/>
      <c r="G10" s="132"/>
    </row>
    <row r="11" spans="1:10" s="133" customFormat="1" ht="21.75" customHeight="1">
      <c r="A11" s="182" t="s">
        <v>44</v>
      </c>
      <c r="B11" s="165"/>
      <c r="C11" s="178">
        <f>+SUM(C12:C15)</f>
        <v>65338.579999999987</v>
      </c>
      <c r="D11" s="178">
        <f t="shared" ref="D11:E11" si="1">+SUM(D12:D15)</f>
        <v>10783.06</v>
      </c>
      <c r="E11" s="178">
        <f t="shared" si="1"/>
        <v>76121.639999999985</v>
      </c>
      <c r="F11" s="174">
        <f>+D11/H11*100</f>
        <v>103.3543242181135</v>
      </c>
      <c r="G11" s="132">
        <f>+G12</f>
        <v>109.42</v>
      </c>
      <c r="H11" s="133">
        <f>+H12+H14</f>
        <v>10433.1</v>
      </c>
    </row>
    <row r="12" spans="1:10" s="133" customFormat="1" ht="21.75" customHeight="1">
      <c r="A12" s="183"/>
      <c r="B12" s="179" t="s">
        <v>55</v>
      </c>
      <c r="C12" s="178">
        <f>+E12-D12</f>
        <v>65338.579999999987</v>
      </c>
      <c r="D12" s="178">
        <v>10783.06</v>
      </c>
      <c r="E12" s="178">
        <v>76121.639999999985</v>
      </c>
      <c r="F12" s="174">
        <f t="shared" ref="F12:F17" si="2">+D12/H12*100</f>
        <v>103.3543242181135</v>
      </c>
      <c r="G12" s="132">
        <v>109.42</v>
      </c>
      <c r="H12" s="133">
        <v>10433.1</v>
      </c>
    </row>
    <row r="13" spans="1:10" s="133" customFormat="1" ht="21.75" customHeight="1">
      <c r="A13" s="183"/>
      <c r="B13" s="179" t="s">
        <v>56</v>
      </c>
      <c r="C13" s="178"/>
      <c r="D13" s="178"/>
      <c r="E13" s="178"/>
      <c r="F13" s="174"/>
      <c r="G13" s="132"/>
    </row>
    <row r="14" spans="1:10" s="133" customFormat="1" ht="21.75" customHeight="1">
      <c r="A14" s="183"/>
      <c r="B14" s="179" t="s">
        <v>57</v>
      </c>
      <c r="C14" s="178">
        <f t="shared" ref="C14" si="3">+E14-D14</f>
        <v>0</v>
      </c>
      <c r="D14" s="178"/>
      <c r="E14" s="178"/>
      <c r="F14" s="174"/>
      <c r="G14" s="132"/>
    </row>
    <row r="15" spans="1:10" s="133" customFormat="1" ht="21.75" customHeight="1">
      <c r="A15" s="183"/>
      <c r="B15" s="179" t="s">
        <v>60</v>
      </c>
      <c r="C15" s="178"/>
      <c r="D15" s="178"/>
      <c r="E15" s="178"/>
      <c r="F15" s="174"/>
      <c r="G15" s="132"/>
    </row>
    <row r="16" spans="1:10" s="133" customFormat="1" ht="21.75" customHeight="1">
      <c r="A16" s="182" t="s">
        <v>45</v>
      </c>
      <c r="B16" s="165"/>
      <c r="C16" s="178">
        <f>+SUM(C17:C19)</f>
        <v>1913</v>
      </c>
      <c r="D16" s="178">
        <f t="shared" ref="D16:E16" si="4">+SUM(D17:D19)</f>
        <v>334</v>
      </c>
      <c r="E16" s="178">
        <f t="shared" si="4"/>
        <v>2247</v>
      </c>
      <c r="F16" s="174">
        <f t="shared" si="2"/>
        <v>90.514905149051501</v>
      </c>
      <c r="G16" s="132">
        <f>+G17</f>
        <v>95.37</v>
      </c>
      <c r="H16" s="133">
        <f>+H17</f>
        <v>369</v>
      </c>
    </row>
    <row r="17" spans="1:8" s="133" customFormat="1" ht="21.75" customHeight="1">
      <c r="A17" s="143"/>
      <c r="B17" s="172" t="s">
        <v>58</v>
      </c>
      <c r="C17" s="178">
        <f>+E17-D17</f>
        <v>1913</v>
      </c>
      <c r="D17" s="178">
        <v>334</v>
      </c>
      <c r="E17" s="178">
        <v>2247</v>
      </c>
      <c r="F17" s="174">
        <f t="shared" si="2"/>
        <v>90.514905149051501</v>
      </c>
      <c r="G17" s="132">
        <v>95.37</v>
      </c>
      <c r="H17" s="133">
        <v>369</v>
      </c>
    </row>
    <row r="18" spans="1:8" s="133" customFormat="1" ht="21.75" customHeight="1">
      <c r="A18" s="143"/>
      <c r="B18" s="172" t="s">
        <v>59</v>
      </c>
      <c r="C18" s="178"/>
      <c r="D18" s="178"/>
      <c r="E18" s="178"/>
      <c r="F18" s="174"/>
      <c r="G18" s="132"/>
    </row>
    <row r="19" spans="1:8" s="133" customFormat="1" ht="21.75" customHeight="1">
      <c r="A19" s="184"/>
      <c r="B19" s="181" t="s">
        <v>25</v>
      </c>
      <c r="C19" s="151"/>
      <c r="D19" s="151"/>
      <c r="E19" s="151"/>
      <c r="F19" s="151"/>
      <c r="G19" s="151"/>
    </row>
    <row r="20" spans="1:8" ht="20.100000000000001" customHeight="1"/>
    <row r="21" spans="1:8" ht="20.100000000000001" customHeight="1"/>
    <row r="22" spans="1:8" ht="20.100000000000001" customHeight="1"/>
    <row r="23" spans="1:8" ht="20.100000000000001" customHeight="1"/>
    <row r="24" spans="1:8" ht="20.100000000000001" customHeight="1"/>
    <row r="25" spans="1:8" ht="20.100000000000001"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sheetData>
  <mergeCells count="2">
    <mergeCell ref="A5:B5"/>
    <mergeCell ref="A2:B2"/>
  </mergeCells>
  <pageMargins left="1.03" right="0.511811023622047" top="0.49" bottom="0.62992125984252001" header="0.31496062992126" footer="0.196850393700787"/>
  <pageSetup paperSize="9" firstPageNumber="15" orientation="portrait" r:id="rId1"/>
  <headerFooter alignWithMargins="0"/>
</worksheet>
</file>

<file path=xl/worksheets/sheet14.xml><?xml version="1.0" encoding="utf-8"?>
<worksheet xmlns="http://schemas.openxmlformats.org/spreadsheetml/2006/main" xmlns:r="http://schemas.openxmlformats.org/officeDocument/2006/relationships">
  <dimension ref="A1:H16"/>
  <sheetViews>
    <sheetView workbookViewId="0">
      <selection activeCell="H1" sqref="H1:H1048576"/>
    </sheetView>
  </sheetViews>
  <sheetFormatPr defaultColWidth="9.140625" defaultRowHeight="15.75"/>
  <cols>
    <col min="1" max="1" width="4" style="3" customWidth="1"/>
    <col min="2" max="2" width="21.140625" style="3" customWidth="1"/>
    <col min="3" max="3" width="11.85546875" style="3" customWidth="1"/>
    <col min="4" max="4" width="11.5703125" style="3" customWidth="1"/>
    <col min="5" max="5" width="13.140625" style="3" customWidth="1"/>
    <col min="6" max="6" width="12.28515625" style="3" customWidth="1"/>
    <col min="7" max="7" width="12.85546875" style="3" customWidth="1"/>
    <col min="8" max="8" width="9.5703125" style="3" hidden="1" customWidth="1"/>
    <col min="9" max="16384" width="9.140625" style="3"/>
  </cols>
  <sheetData>
    <row r="1" spans="1:8" ht="24" customHeight="1">
      <c r="A1" s="31" t="s">
        <v>299</v>
      </c>
      <c r="B1" s="32"/>
      <c r="C1" s="32"/>
      <c r="D1" s="32"/>
      <c r="E1" s="32"/>
      <c r="F1" s="32"/>
      <c r="G1" s="32"/>
    </row>
    <row r="2" spans="1:8" ht="19.5" customHeight="1">
      <c r="A2" s="396" t="s">
        <v>338</v>
      </c>
      <c r="B2" s="396"/>
      <c r="C2" s="33"/>
      <c r="D2" s="33"/>
      <c r="E2" s="33"/>
      <c r="F2" s="33"/>
      <c r="G2" s="33"/>
    </row>
    <row r="3" spans="1:8" ht="24" customHeight="1">
      <c r="A3" s="33"/>
      <c r="B3" s="33"/>
      <c r="C3" s="33"/>
      <c r="D3" s="33"/>
      <c r="E3" s="33"/>
      <c r="F3" s="33"/>
      <c r="G3" s="33"/>
    </row>
    <row r="4" spans="1:8" ht="104.25" customHeight="1">
      <c r="A4" s="67"/>
      <c r="B4" s="68"/>
      <c r="C4" s="7" t="s">
        <v>63</v>
      </c>
      <c r="D4" s="61" t="s">
        <v>31</v>
      </c>
      <c r="E4" s="7" t="s">
        <v>74</v>
      </c>
      <c r="F4" s="61" t="s">
        <v>64</v>
      </c>
      <c r="G4" s="61" t="s">
        <v>71</v>
      </c>
      <c r="H4" s="61" t="s">
        <v>334</v>
      </c>
    </row>
    <row r="5" spans="1:8" s="128" customFormat="1" ht="37.5" customHeight="1">
      <c r="A5" s="410" t="s">
        <v>182</v>
      </c>
      <c r="B5" s="411"/>
      <c r="C5" s="187">
        <f>+E5-D5</f>
        <v>658.52</v>
      </c>
      <c r="D5" s="187">
        <f>+D6</f>
        <v>145.44999999999999</v>
      </c>
      <c r="E5" s="188">
        <f>+E6</f>
        <v>803.97</v>
      </c>
      <c r="F5" s="152">
        <f>+D5/H5*100</f>
        <v>123.3881913810655</v>
      </c>
      <c r="G5" s="152">
        <f>+G6</f>
        <v>116.93</v>
      </c>
      <c r="H5" s="344">
        <f>+H6</f>
        <v>117.88</v>
      </c>
    </row>
    <row r="6" spans="1:8" s="133" customFormat="1" ht="23.25" customHeight="1">
      <c r="A6" s="189"/>
      <c r="B6" s="179" t="s">
        <v>55</v>
      </c>
      <c r="C6" s="190">
        <f>+E6-D6</f>
        <v>658.52</v>
      </c>
      <c r="D6" s="190">
        <v>145.44999999999999</v>
      </c>
      <c r="E6" s="153">
        <v>803.97</v>
      </c>
      <c r="F6" s="153">
        <f>+D6/H6*100</f>
        <v>123.3881913810655</v>
      </c>
      <c r="G6" s="153">
        <v>116.93</v>
      </c>
      <c r="H6" s="345">
        <v>117.88</v>
      </c>
    </row>
    <row r="7" spans="1:8" s="133" customFormat="1" ht="23.25" customHeight="1">
      <c r="A7" s="191"/>
      <c r="B7" s="179" t="s">
        <v>56</v>
      </c>
      <c r="C7" s="190"/>
      <c r="D7" s="190"/>
      <c r="E7" s="192"/>
      <c r="F7" s="153"/>
      <c r="G7" s="153"/>
      <c r="H7" s="345"/>
    </row>
    <row r="8" spans="1:8" s="133" customFormat="1" ht="23.25" customHeight="1">
      <c r="A8" s="191"/>
      <c r="B8" s="179" t="s">
        <v>57</v>
      </c>
      <c r="C8" s="190"/>
      <c r="D8" s="190"/>
      <c r="E8" s="192"/>
      <c r="F8" s="153"/>
      <c r="G8" s="153"/>
      <c r="H8" s="345"/>
    </row>
    <row r="9" spans="1:8" s="133" customFormat="1" ht="23.25" customHeight="1">
      <c r="A9" s="191"/>
      <c r="B9" s="179" t="s">
        <v>60</v>
      </c>
      <c r="C9" s="190"/>
      <c r="D9" s="190"/>
      <c r="E9" s="192"/>
      <c r="F9" s="153"/>
      <c r="G9" s="153"/>
      <c r="H9" s="345"/>
    </row>
    <row r="10" spans="1:8" s="128" customFormat="1" ht="34.5" customHeight="1">
      <c r="A10" s="408" t="s">
        <v>184</v>
      </c>
      <c r="B10" s="409"/>
      <c r="C10" s="193">
        <f>+C11</f>
        <v>47463.8</v>
      </c>
      <c r="D10" s="193">
        <f>+D11</f>
        <v>10455.23</v>
      </c>
      <c r="E10" s="193">
        <f>+E11</f>
        <v>57919.03</v>
      </c>
      <c r="F10" s="154">
        <f>+D10/H10*100</f>
        <v>136.49446070534296</v>
      </c>
      <c r="G10" s="154">
        <f>+G11</f>
        <v>129.16</v>
      </c>
      <c r="H10" s="344">
        <f>+H11</f>
        <v>7659.82</v>
      </c>
    </row>
    <row r="11" spans="1:8" s="133" customFormat="1" ht="21.75" customHeight="1">
      <c r="A11" s="143"/>
      <c r="B11" s="179" t="s">
        <v>55</v>
      </c>
      <c r="C11" s="194">
        <f>+E11-D11</f>
        <v>47463.8</v>
      </c>
      <c r="D11" s="194">
        <v>10455.23</v>
      </c>
      <c r="E11" s="194">
        <v>57919.03</v>
      </c>
      <c r="F11" s="153">
        <f>+D11/H11*100</f>
        <v>136.49446070534296</v>
      </c>
      <c r="G11" s="153">
        <v>129.16</v>
      </c>
      <c r="H11" s="346">
        <v>7659.82</v>
      </c>
    </row>
    <row r="12" spans="1:8" s="133" customFormat="1" ht="21.75" customHeight="1">
      <c r="A12" s="143"/>
      <c r="B12" s="179" t="s">
        <v>56</v>
      </c>
      <c r="C12" s="132"/>
      <c r="D12" s="132"/>
      <c r="E12" s="132"/>
      <c r="F12" s="153"/>
      <c r="G12" s="153"/>
    </row>
    <row r="13" spans="1:8" s="133" customFormat="1" ht="21.75" customHeight="1">
      <c r="A13" s="143"/>
      <c r="B13" s="179" t="s">
        <v>57</v>
      </c>
      <c r="C13" s="132"/>
      <c r="D13" s="132"/>
      <c r="E13" s="132"/>
      <c r="F13" s="153"/>
      <c r="G13" s="153"/>
    </row>
    <row r="14" spans="1:8" s="133" customFormat="1" ht="21.75" customHeight="1">
      <c r="A14" s="184"/>
      <c r="B14" s="195" t="s">
        <v>60</v>
      </c>
      <c r="C14" s="151"/>
      <c r="D14" s="151"/>
      <c r="E14" s="151"/>
      <c r="F14" s="196"/>
      <c r="G14" s="196"/>
    </row>
    <row r="15" spans="1:8" ht="18" customHeight="1">
      <c r="A15" s="36"/>
      <c r="B15" s="10"/>
      <c r="C15" s="37"/>
      <c r="D15" s="37"/>
      <c r="E15" s="38"/>
      <c r="F15" s="35"/>
      <c r="G15" s="35"/>
    </row>
    <row r="16" spans="1:8" ht="18" customHeight="1">
      <c r="A16" s="36"/>
      <c r="B16" s="10"/>
      <c r="C16" s="37"/>
      <c r="D16" s="37"/>
      <c r="E16" s="38"/>
      <c r="F16" s="35"/>
      <c r="G16" s="35"/>
    </row>
  </sheetData>
  <mergeCells count="3">
    <mergeCell ref="A10:B10"/>
    <mergeCell ref="A5:B5"/>
    <mergeCell ref="A2:B2"/>
  </mergeCells>
  <pageMargins left="1.03" right="0.511811023622047" top="0.54" bottom="0.62992125984252001" header="0.31496062992126" footer="0.196850393700787"/>
  <pageSetup paperSize="9" firstPageNumber="15" orientation="portrait" r:id="rId1"/>
  <headerFooter alignWithMargins="0"/>
</worksheet>
</file>

<file path=xl/worksheets/sheet15.xml><?xml version="1.0" encoding="utf-8"?>
<worksheet xmlns="http://schemas.openxmlformats.org/spreadsheetml/2006/main" xmlns:r="http://schemas.openxmlformats.org/officeDocument/2006/relationships">
  <dimension ref="A1:H17"/>
  <sheetViews>
    <sheetView workbookViewId="0">
      <selection activeCell="H1" sqref="H1:H1048576"/>
    </sheetView>
  </sheetViews>
  <sheetFormatPr defaultColWidth="9.140625" defaultRowHeight="15.75"/>
  <cols>
    <col min="1" max="1" width="2.28515625" style="3" customWidth="1"/>
    <col min="2" max="2" width="22.7109375" style="3" customWidth="1"/>
    <col min="3" max="3" width="12.7109375" style="3" customWidth="1"/>
    <col min="4" max="4" width="11.28515625" style="3" customWidth="1"/>
    <col min="5" max="5" width="12.5703125" style="3" customWidth="1"/>
    <col min="6" max="6" width="11.5703125" style="3" customWidth="1"/>
    <col min="7" max="7" width="13.28515625" style="3" customWidth="1"/>
    <col min="8" max="8" width="9.7109375" style="3" hidden="1" customWidth="1"/>
    <col min="9" max="16384" width="9.140625" style="3"/>
  </cols>
  <sheetData>
    <row r="1" spans="1:8" ht="24" customHeight="1">
      <c r="A1" s="31" t="s">
        <v>300</v>
      </c>
      <c r="D1" s="34"/>
      <c r="E1" s="39"/>
    </row>
    <row r="2" spans="1:8" ht="19.5" customHeight="1">
      <c r="A2" s="396" t="s">
        <v>338</v>
      </c>
      <c r="B2" s="396"/>
      <c r="D2" s="40"/>
      <c r="E2" s="41"/>
    </row>
    <row r="3" spans="1:8" ht="27.75" customHeight="1">
      <c r="D3" s="37"/>
      <c r="E3" s="38"/>
    </row>
    <row r="4" spans="1:8" ht="99" customHeight="1">
      <c r="A4" s="67"/>
      <c r="B4" s="68"/>
      <c r="C4" s="7" t="s">
        <v>63</v>
      </c>
      <c r="D4" s="61" t="s">
        <v>31</v>
      </c>
      <c r="E4" s="7" t="s">
        <v>74</v>
      </c>
      <c r="F4" s="61" t="s">
        <v>64</v>
      </c>
      <c r="G4" s="61" t="s">
        <v>71</v>
      </c>
      <c r="H4" s="61" t="s">
        <v>334</v>
      </c>
    </row>
    <row r="5" spans="1:8" s="133" customFormat="1" ht="34.5" customHeight="1">
      <c r="A5" s="410" t="s">
        <v>185</v>
      </c>
      <c r="B5" s="411"/>
      <c r="C5" s="197">
        <f>+C6+C7+C8+C9</f>
        <v>753.92000000000007</v>
      </c>
      <c r="D5" s="198">
        <f t="shared" ref="D5:E5" si="0">+D6+D7+D8+D9</f>
        <v>123.94</v>
      </c>
      <c r="E5" s="198">
        <f t="shared" si="0"/>
        <v>877.86</v>
      </c>
      <c r="F5" s="197">
        <f>+D5/H5*100</f>
        <v>103.84583158776708</v>
      </c>
      <c r="G5" s="197">
        <f>+G6</f>
        <v>107.71</v>
      </c>
      <c r="H5" s="344">
        <f>+H6+H8</f>
        <v>119.35</v>
      </c>
    </row>
    <row r="6" spans="1:8" s="133" customFormat="1" ht="23.25" customHeight="1">
      <c r="A6" s="199"/>
      <c r="B6" s="179" t="s">
        <v>55</v>
      </c>
      <c r="C6" s="156">
        <f>+E6-D6</f>
        <v>753.92000000000007</v>
      </c>
      <c r="D6" s="156">
        <v>123.94</v>
      </c>
      <c r="E6" s="156">
        <v>877.86</v>
      </c>
      <c r="F6" s="153">
        <f>+D6/H6*100</f>
        <v>103.84583158776708</v>
      </c>
      <c r="G6" s="153">
        <v>107.71</v>
      </c>
      <c r="H6" s="345">
        <v>119.35</v>
      </c>
    </row>
    <row r="7" spans="1:8" s="133" customFormat="1" ht="23.25" customHeight="1">
      <c r="A7" s="199"/>
      <c r="B7" s="179" t="s">
        <v>56</v>
      </c>
      <c r="C7" s="156"/>
      <c r="D7" s="156"/>
      <c r="E7" s="156"/>
      <c r="F7" s="153"/>
      <c r="G7" s="153"/>
      <c r="H7" s="345"/>
    </row>
    <row r="8" spans="1:8" s="133" customFormat="1" ht="23.25" customHeight="1">
      <c r="A8" s="199"/>
      <c r="B8" s="179" t="s">
        <v>57</v>
      </c>
      <c r="C8" s="156">
        <f>+E8-D8</f>
        <v>0</v>
      </c>
      <c r="D8" s="156"/>
      <c r="E8" s="156"/>
      <c r="F8" s="153"/>
      <c r="G8" s="153"/>
      <c r="H8" s="345"/>
    </row>
    <row r="9" spans="1:8" s="133" customFormat="1" ht="23.25" customHeight="1">
      <c r="A9" s="199"/>
      <c r="B9" s="179" t="s">
        <v>60</v>
      </c>
      <c r="C9" s="156"/>
      <c r="D9" s="156"/>
      <c r="E9" s="156"/>
      <c r="F9" s="153"/>
      <c r="G9" s="153"/>
      <c r="H9" s="345"/>
    </row>
    <row r="10" spans="1:8" s="133" customFormat="1" ht="32.25" customHeight="1">
      <c r="A10" s="408" t="s">
        <v>183</v>
      </c>
      <c r="B10" s="409"/>
      <c r="C10" s="158">
        <f>+C11+C13</f>
        <v>28666.87</v>
      </c>
      <c r="D10" s="158">
        <f t="shared" ref="D10:E10" si="1">+D11+D13</f>
        <v>4727.5200000000004</v>
      </c>
      <c r="E10" s="158">
        <f t="shared" si="1"/>
        <v>33394.39</v>
      </c>
      <c r="F10" s="154">
        <f>+D10/H10*100</f>
        <v>125.22236643445555</v>
      </c>
      <c r="G10" s="154">
        <f>+G11</f>
        <v>131.97</v>
      </c>
      <c r="H10" s="344">
        <f>+H11+H13</f>
        <v>3775.3</v>
      </c>
    </row>
    <row r="11" spans="1:8" s="133" customFormat="1" ht="24.75" customHeight="1">
      <c r="A11" s="199"/>
      <c r="B11" s="179" t="s">
        <v>55</v>
      </c>
      <c r="C11" s="156">
        <f>+E11-D11</f>
        <v>28666.87</v>
      </c>
      <c r="D11" s="156">
        <v>4727.5200000000004</v>
      </c>
      <c r="E11" s="156">
        <v>33394.39</v>
      </c>
      <c r="F11" s="153">
        <f t="shared" ref="F11" si="2">+D11/H11*100</f>
        <v>125.22236643445555</v>
      </c>
      <c r="G11" s="153">
        <v>131.97</v>
      </c>
      <c r="H11" s="345">
        <v>3775.3</v>
      </c>
    </row>
    <row r="12" spans="1:8" s="133" customFormat="1" ht="24.75" customHeight="1">
      <c r="A12" s="199"/>
      <c r="B12" s="179" t="s">
        <v>56</v>
      </c>
      <c r="C12" s="156"/>
      <c r="D12" s="156"/>
      <c r="E12" s="156"/>
      <c r="F12" s="153"/>
      <c r="G12" s="153"/>
      <c r="H12" s="345"/>
    </row>
    <row r="13" spans="1:8" s="133" customFormat="1" ht="24.75" customHeight="1">
      <c r="A13" s="199"/>
      <c r="B13" s="179" t="s">
        <v>57</v>
      </c>
      <c r="C13" s="156">
        <f>+E13-D13</f>
        <v>0</v>
      </c>
      <c r="D13" s="156"/>
      <c r="E13" s="156"/>
      <c r="F13" s="153"/>
      <c r="G13" s="153"/>
      <c r="H13" s="345"/>
    </row>
    <row r="14" spans="1:8" s="133" customFormat="1" ht="24.75" customHeight="1">
      <c r="A14" s="200"/>
      <c r="B14" s="195" t="s">
        <v>60</v>
      </c>
      <c r="C14" s="201"/>
      <c r="D14" s="202"/>
      <c r="E14" s="202"/>
      <c r="F14" s="202"/>
      <c r="G14" s="202"/>
    </row>
    <row r="15" spans="1:8" s="133" customFormat="1" ht="20.100000000000001" customHeight="1">
      <c r="A15" s="203"/>
      <c r="B15" s="204"/>
    </row>
    <row r="16" spans="1:8" s="133" customFormat="1" ht="20.100000000000001" customHeight="1"/>
    <row r="17" s="133" customFormat="1" ht="20.100000000000001" customHeight="1"/>
  </sheetData>
  <mergeCells count="3">
    <mergeCell ref="A5:B5"/>
    <mergeCell ref="A10:B10"/>
    <mergeCell ref="A2:B2"/>
  </mergeCells>
  <pageMargins left="1.01" right="0.511811023622047" top="0.52" bottom="0.62992125984252001" header="0.31496062992126" footer="0.196850393700787"/>
  <pageSetup paperSize="9" firstPageNumber="15" orientation="portrait" r:id="rId1"/>
  <headerFooter alignWithMargins="0"/>
</worksheet>
</file>

<file path=xl/worksheets/sheet16.xml><?xml version="1.0" encoding="utf-8"?>
<worksheet xmlns="http://schemas.openxmlformats.org/spreadsheetml/2006/main" xmlns:r="http://schemas.openxmlformats.org/officeDocument/2006/relationships">
  <dimension ref="A1:I30"/>
  <sheetViews>
    <sheetView workbookViewId="0">
      <selection activeCell="F1" sqref="F1:F1048576"/>
    </sheetView>
  </sheetViews>
  <sheetFormatPr defaultRowHeight="15.75"/>
  <cols>
    <col min="1" max="1" width="38.42578125" style="275" customWidth="1"/>
    <col min="2" max="2" width="11.85546875" style="275" customWidth="1"/>
    <col min="3" max="3" width="11.85546875" style="384" customWidth="1"/>
    <col min="4" max="4" width="13" style="275" customWidth="1"/>
    <col min="5" max="5" width="11.85546875" style="275" customWidth="1"/>
    <col min="6" max="6" width="12.140625" style="278" hidden="1" customWidth="1"/>
    <col min="7" max="16384" width="9.140625" style="275"/>
  </cols>
  <sheetData>
    <row r="1" spans="1:9" ht="20.25" customHeight="1">
      <c r="A1" s="6" t="s">
        <v>301</v>
      </c>
      <c r="B1" s="3"/>
      <c r="C1" s="376"/>
      <c r="D1" s="3"/>
      <c r="E1" s="3"/>
    </row>
    <row r="2" spans="1:9" ht="20.25" customHeight="1">
      <c r="A2" s="368" t="s">
        <v>346</v>
      </c>
      <c r="B2" s="3"/>
      <c r="C2" s="376"/>
      <c r="D2" s="3"/>
      <c r="E2" s="3"/>
    </row>
    <row r="3" spans="1:9" ht="20.25" customHeight="1">
      <c r="A3" s="8"/>
      <c r="B3" s="8"/>
      <c r="C3" s="377"/>
      <c r="D3" s="8"/>
      <c r="E3" s="11"/>
    </row>
    <row r="4" spans="1:9" ht="33.75" customHeight="1">
      <c r="A4" s="413"/>
      <c r="B4" s="415" t="s">
        <v>215</v>
      </c>
      <c r="C4" s="417" t="s">
        <v>214</v>
      </c>
      <c r="D4" s="412" t="s">
        <v>285</v>
      </c>
      <c r="E4" s="412"/>
    </row>
    <row r="5" spans="1:9" ht="51" customHeight="1">
      <c r="A5" s="414"/>
      <c r="B5" s="416"/>
      <c r="C5" s="418"/>
      <c r="D5" s="279" t="s">
        <v>286</v>
      </c>
      <c r="E5" s="279" t="s">
        <v>287</v>
      </c>
      <c r="F5" s="278" t="s">
        <v>289</v>
      </c>
    </row>
    <row r="6" spans="1:9" ht="18" customHeight="1">
      <c r="A6" s="234" t="s">
        <v>216</v>
      </c>
      <c r="B6" s="127">
        <f>+B8+B26+B27+B30</f>
        <v>5285730</v>
      </c>
      <c r="C6" s="378">
        <f>+C8+C26+C27+C30</f>
        <v>5671350</v>
      </c>
      <c r="D6" s="177">
        <f>+C6/B6*100</f>
        <v>107.2954918242135</v>
      </c>
      <c r="E6" s="177">
        <f>+C6/F6*100</f>
        <v>71.941957801561045</v>
      </c>
      <c r="F6" s="127">
        <f>+F8+F26+F27+F30</f>
        <v>7883230</v>
      </c>
      <c r="H6" s="351"/>
    </row>
    <row r="7" spans="1:9" ht="18" customHeight="1">
      <c r="A7" s="238" t="s">
        <v>217</v>
      </c>
      <c r="B7" s="139">
        <f>+B9+B25</f>
        <v>831629</v>
      </c>
      <c r="C7" s="379">
        <f>+C9+C25</f>
        <v>950000</v>
      </c>
      <c r="D7" s="243">
        <f>+C7/B7*100</f>
        <v>114.23363062134678</v>
      </c>
      <c r="E7" s="243">
        <f>+C7/F7*100</f>
        <v>44.186046511627907</v>
      </c>
      <c r="F7" s="139">
        <f>+F9+F25</f>
        <v>2150000</v>
      </c>
      <c r="I7" s="351"/>
    </row>
    <row r="8" spans="1:9" ht="18" customHeight="1">
      <c r="A8" s="236" t="s">
        <v>218</v>
      </c>
      <c r="B8" s="139">
        <v>714048</v>
      </c>
      <c r="C8" s="379">
        <v>769680</v>
      </c>
      <c r="D8" s="243">
        <f t="shared" ref="D8:D9" si="0">+C8/B8*100</f>
        <v>107.79107286905084</v>
      </c>
      <c r="E8" s="243">
        <f t="shared" ref="E8:E9" si="1">+C8/F8*100</f>
        <v>39.33239986508999</v>
      </c>
      <c r="F8" s="139">
        <v>1956860</v>
      </c>
    </row>
    <row r="9" spans="1:9" ht="18" customHeight="1">
      <c r="A9" s="238" t="s">
        <v>219</v>
      </c>
      <c r="B9" s="139">
        <f>+SUM(B11:B24)</f>
        <v>812071</v>
      </c>
      <c r="C9" s="379">
        <f>+SUM(C11:C24)</f>
        <v>925000</v>
      </c>
      <c r="D9" s="243">
        <f t="shared" si="0"/>
        <v>113.90629637063753</v>
      </c>
      <c r="E9" s="243">
        <f t="shared" si="1"/>
        <v>43.828476664297561</v>
      </c>
      <c r="F9" s="139">
        <f>+SUM(F11:F23)</f>
        <v>2110500</v>
      </c>
    </row>
    <row r="10" spans="1:9" ht="18" customHeight="1">
      <c r="A10" s="238" t="s">
        <v>220</v>
      </c>
      <c r="B10" s="130"/>
      <c r="C10" s="380"/>
      <c r="D10" s="139"/>
      <c r="E10" s="139"/>
      <c r="F10" s="130"/>
    </row>
    <row r="11" spans="1:9" ht="18" customHeight="1">
      <c r="A11" s="237" t="s">
        <v>221</v>
      </c>
      <c r="B11" s="130">
        <v>370423</v>
      </c>
      <c r="C11" s="380">
        <f>400000+6800</f>
        <v>406800</v>
      </c>
      <c r="D11" s="178">
        <f>+C11/B11*100</f>
        <v>109.82039452193844</v>
      </c>
      <c r="E11" s="178">
        <f>+C11/F11*100</f>
        <v>33.731343283582085</v>
      </c>
      <c r="F11" s="130">
        <f>1200000+6000</f>
        <v>1206000</v>
      </c>
    </row>
    <row r="12" spans="1:9" ht="18" customHeight="1">
      <c r="A12" s="237" t="s">
        <v>222</v>
      </c>
      <c r="B12" s="130">
        <v>2429</v>
      </c>
      <c r="C12" s="380">
        <v>750</v>
      </c>
      <c r="D12" s="178">
        <f t="shared" ref="D12:D23" si="2">+C12/B12*100</f>
        <v>30.876904075751337</v>
      </c>
      <c r="E12" s="178">
        <f t="shared" ref="E12:E23" si="3">+C12/F12*100</f>
        <v>37.5</v>
      </c>
      <c r="F12" s="130">
        <v>2000</v>
      </c>
    </row>
    <row r="13" spans="1:9" ht="18" customHeight="1">
      <c r="A13" s="237" t="s">
        <v>223</v>
      </c>
      <c r="B13" s="130">
        <v>100264</v>
      </c>
      <c r="C13" s="380">
        <v>98000</v>
      </c>
      <c r="D13" s="178">
        <f t="shared" si="2"/>
        <v>97.741961222372936</v>
      </c>
      <c r="E13" s="178">
        <f t="shared" si="3"/>
        <v>37.692307692307693</v>
      </c>
      <c r="F13" s="130">
        <v>260000</v>
      </c>
    </row>
    <row r="14" spans="1:9" ht="18" customHeight="1">
      <c r="A14" s="237" t="s">
        <v>224</v>
      </c>
      <c r="B14" s="241">
        <v>27170</v>
      </c>
      <c r="C14" s="381">
        <v>26500</v>
      </c>
      <c r="D14" s="178">
        <f t="shared" si="2"/>
        <v>97.534044902465951</v>
      </c>
      <c r="E14" s="178">
        <f t="shared" si="3"/>
        <v>49.074074074074076</v>
      </c>
      <c r="F14" s="241">
        <v>54000</v>
      </c>
    </row>
    <row r="15" spans="1:9" ht="18" customHeight="1">
      <c r="A15" s="237" t="s">
        <v>225</v>
      </c>
      <c r="B15" s="241">
        <v>14541</v>
      </c>
      <c r="C15" s="381">
        <v>18000</v>
      </c>
      <c r="D15" s="178">
        <f t="shared" si="2"/>
        <v>123.78791004745202</v>
      </c>
      <c r="E15" s="178">
        <f t="shared" si="3"/>
        <v>69.230769230769226</v>
      </c>
      <c r="F15" s="241">
        <v>26000</v>
      </c>
    </row>
    <row r="16" spans="1:9" ht="18" customHeight="1">
      <c r="A16" s="237" t="s">
        <v>226</v>
      </c>
      <c r="B16" s="241">
        <v>50522</v>
      </c>
      <c r="C16" s="381">
        <v>65000</v>
      </c>
      <c r="D16" s="178">
        <f t="shared" si="2"/>
        <v>128.6568227702783</v>
      </c>
      <c r="E16" s="178">
        <f t="shared" si="3"/>
        <v>50</v>
      </c>
      <c r="F16" s="241">
        <v>130000</v>
      </c>
    </row>
    <row r="17" spans="1:6" ht="18" customHeight="1">
      <c r="A17" s="237" t="s">
        <v>227</v>
      </c>
      <c r="B17" s="241">
        <v>40975</v>
      </c>
      <c r="C17" s="381">
        <v>21000</v>
      </c>
      <c r="D17" s="178">
        <f t="shared" si="2"/>
        <v>51.250762660158635</v>
      </c>
      <c r="E17" s="178">
        <f t="shared" si="3"/>
        <v>35.264483627204029</v>
      </c>
      <c r="F17" s="241">
        <v>59550</v>
      </c>
    </row>
    <row r="18" spans="1:6" ht="18" customHeight="1">
      <c r="A18" s="237" t="s">
        <v>228</v>
      </c>
      <c r="B18" s="241">
        <v>78349</v>
      </c>
      <c r="C18" s="381">
        <v>90000</v>
      </c>
      <c r="D18" s="178">
        <f t="shared" si="2"/>
        <v>114.87064289269806</v>
      </c>
      <c r="E18" s="178">
        <f t="shared" si="3"/>
        <v>43.499275012083132</v>
      </c>
      <c r="F18" s="241">
        <v>206900</v>
      </c>
    </row>
    <row r="19" spans="1:6" ht="18" customHeight="1">
      <c r="A19" s="237" t="s">
        <v>229</v>
      </c>
      <c r="B19" s="241">
        <v>5010</v>
      </c>
      <c r="C19" s="381">
        <v>6000</v>
      </c>
      <c r="D19" s="178">
        <f t="shared" si="2"/>
        <v>119.76047904191616</v>
      </c>
      <c r="E19" s="178">
        <f t="shared" si="3"/>
        <v>64.171122994652407</v>
      </c>
      <c r="F19" s="241">
        <v>9350</v>
      </c>
    </row>
    <row r="20" spans="1:6" ht="18" customHeight="1">
      <c r="A20" s="237" t="s">
        <v>230</v>
      </c>
      <c r="B20" s="241">
        <v>17866</v>
      </c>
      <c r="C20" s="381">
        <v>20000</v>
      </c>
      <c r="D20" s="178">
        <f t="shared" si="2"/>
        <v>111.94447554013209</v>
      </c>
      <c r="E20" s="178">
        <f t="shared" si="3"/>
        <v>50</v>
      </c>
      <c r="F20" s="241">
        <v>40000</v>
      </c>
    </row>
    <row r="21" spans="1:6" ht="18" customHeight="1">
      <c r="A21" s="237" t="s">
        <v>231</v>
      </c>
      <c r="B21" s="241">
        <v>30</v>
      </c>
      <c r="C21" s="381">
        <v>100</v>
      </c>
      <c r="D21" s="178">
        <f t="shared" si="2"/>
        <v>333.33333333333337</v>
      </c>
      <c r="E21" s="178">
        <f t="shared" si="3"/>
        <v>14.285714285714285</v>
      </c>
      <c r="F21" s="241">
        <v>700</v>
      </c>
    </row>
    <row r="22" spans="1:6" ht="18" customHeight="1">
      <c r="A22" s="237" t="s">
        <v>337</v>
      </c>
      <c r="B22" s="241">
        <v>90956</v>
      </c>
      <c r="C22" s="381">
        <v>159000</v>
      </c>
      <c r="D22" s="178">
        <f t="shared" si="2"/>
        <v>174.80979814415761</v>
      </c>
      <c r="E22" s="178">
        <f t="shared" si="3"/>
        <v>176.66666666666666</v>
      </c>
      <c r="F22" s="241">
        <v>90000</v>
      </c>
    </row>
    <row r="23" spans="1:6" ht="18" customHeight="1">
      <c r="A23" s="237" t="s">
        <v>232</v>
      </c>
      <c r="B23" s="241">
        <v>13425</v>
      </c>
      <c r="C23" s="381">
        <v>13850</v>
      </c>
      <c r="D23" s="178">
        <f t="shared" si="2"/>
        <v>103.1657355679702</v>
      </c>
      <c r="E23" s="178">
        <f t="shared" si="3"/>
        <v>53.269230769230766</v>
      </c>
      <c r="F23" s="241">
        <v>26000</v>
      </c>
    </row>
    <row r="24" spans="1:6" ht="32.25" customHeight="1">
      <c r="A24" s="237" t="s">
        <v>360</v>
      </c>
      <c r="B24" s="241">
        <v>111</v>
      </c>
      <c r="C24" s="381"/>
      <c r="D24" s="178"/>
      <c r="E24" s="178"/>
      <c r="F24" s="241"/>
    </row>
    <row r="25" spans="1:6" ht="18" customHeight="1">
      <c r="A25" s="239" t="s">
        <v>233</v>
      </c>
      <c r="B25" s="242">
        <v>19558</v>
      </c>
      <c r="C25" s="382">
        <v>25000</v>
      </c>
      <c r="D25" s="243">
        <f>+C25/B25*100</f>
        <v>127.82493097453727</v>
      </c>
      <c r="E25" s="243">
        <f>+C25/F25*100</f>
        <v>63.291139240506332</v>
      </c>
      <c r="F25" s="242">
        <v>39500</v>
      </c>
    </row>
    <row r="26" spans="1:6" ht="18" customHeight="1">
      <c r="A26" s="238" t="s">
        <v>234</v>
      </c>
      <c r="B26" s="242">
        <v>1667566</v>
      </c>
      <c r="C26" s="382">
        <v>1987318</v>
      </c>
      <c r="D26" s="243">
        <f t="shared" ref="D26:D29" si="4">+C26/B26*100</f>
        <v>119.17477329233147</v>
      </c>
      <c r="E26" s="139"/>
      <c r="F26" s="242"/>
    </row>
    <row r="27" spans="1:6" ht="18" customHeight="1">
      <c r="A27" s="238" t="s">
        <v>361</v>
      </c>
      <c r="B27" s="242">
        <f>+B28+B29</f>
        <v>2904116</v>
      </c>
      <c r="C27" s="382">
        <f>+C28+C29</f>
        <v>2913993</v>
      </c>
      <c r="D27" s="243">
        <f t="shared" si="4"/>
        <v>100.34010349448852</v>
      </c>
      <c r="E27" s="243">
        <f>+C27/F27*100</f>
        <v>49.169947202081545</v>
      </c>
      <c r="F27" s="242">
        <f>+F28+F29</f>
        <v>5926370</v>
      </c>
    </row>
    <row r="28" spans="1:6" ht="18" customHeight="1">
      <c r="A28" s="237" t="s">
        <v>235</v>
      </c>
      <c r="B28" s="241">
        <v>1954116</v>
      </c>
      <c r="C28" s="381">
        <v>2097993</v>
      </c>
      <c r="D28" s="178">
        <f t="shared" si="4"/>
        <v>107.36276659113379</v>
      </c>
      <c r="E28" s="178">
        <f t="shared" ref="E28:E29" si="5">+C28/F28*100</f>
        <v>49.99093345393468</v>
      </c>
      <c r="F28" s="241">
        <v>4196747</v>
      </c>
    </row>
    <row r="29" spans="1:6" ht="18" customHeight="1">
      <c r="A29" s="237" t="s">
        <v>236</v>
      </c>
      <c r="B29" s="241">
        <v>950000</v>
      </c>
      <c r="C29" s="381">
        <v>816000</v>
      </c>
      <c r="D29" s="178">
        <f t="shared" si="4"/>
        <v>85.894736842105274</v>
      </c>
      <c r="E29" s="178">
        <f t="shared" si="5"/>
        <v>47.177911024541189</v>
      </c>
      <c r="F29" s="241">
        <v>1729623</v>
      </c>
    </row>
    <row r="30" spans="1:6" ht="18" customHeight="1">
      <c r="A30" s="240" t="s">
        <v>362</v>
      </c>
      <c r="B30" s="244"/>
      <c r="C30" s="383">
        <v>359</v>
      </c>
      <c r="D30" s="245"/>
      <c r="E30" s="244"/>
      <c r="F30" s="244"/>
    </row>
  </sheetData>
  <mergeCells count="4">
    <mergeCell ref="D4:E4"/>
    <mergeCell ref="A4:A5"/>
    <mergeCell ref="B4:B5"/>
    <mergeCell ref="C4:C5"/>
  </mergeCells>
  <pageMargins left="0.97" right="0.5" top="0.57999999999999996"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J19"/>
  <sheetViews>
    <sheetView workbookViewId="0">
      <selection activeCell="G1" sqref="G1:G1048576"/>
    </sheetView>
  </sheetViews>
  <sheetFormatPr defaultRowHeight="12.75"/>
  <cols>
    <col min="1" max="1" width="4.140625" style="282" customWidth="1"/>
    <col min="2" max="2" width="31.85546875" style="282" customWidth="1"/>
    <col min="3" max="3" width="12.85546875" style="282" customWidth="1"/>
    <col min="4" max="4" width="12.28515625" style="282" customWidth="1"/>
    <col min="5" max="5" width="12.85546875" style="282" customWidth="1"/>
    <col min="6" max="6" width="12.28515625" style="282" customWidth="1"/>
    <col min="7" max="7" width="12" style="282" hidden="1" customWidth="1"/>
    <col min="8" max="16384" width="9.140625" style="282"/>
  </cols>
  <sheetData>
    <row r="1" spans="1:10" ht="21" customHeight="1">
      <c r="A1" s="280" t="s">
        <v>302</v>
      </c>
      <c r="B1" s="281"/>
      <c r="C1" s="281"/>
      <c r="D1" s="281"/>
      <c r="E1" s="281"/>
      <c r="F1" s="281"/>
      <c r="G1" s="281"/>
    </row>
    <row r="2" spans="1:10" ht="21" customHeight="1">
      <c r="A2" s="419" t="s">
        <v>346</v>
      </c>
      <c r="B2" s="419"/>
      <c r="C2" s="281"/>
      <c r="D2" s="281"/>
      <c r="E2" s="281"/>
      <c r="F2" s="281"/>
      <c r="G2" s="281"/>
    </row>
    <row r="3" spans="1:10" ht="13.5" customHeight="1">
      <c r="A3" s="342"/>
      <c r="B3" s="342"/>
      <c r="C3" s="281"/>
      <c r="D3" s="281"/>
      <c r="E3" s="281"/>
      <c r="F3" s="281"/>
      <c r="G3" s="281"/>
    </row>
    <row r="4" spans="1:10" ht="16.5" customHeight="1">
      <c r="A4" s="283"/>
      <c r="B4" s="283"/>
      <c r="C4" s="283"/>
      <c r="D4" s="283"/>
      <c r="E4" s="284"/>
      <c r="F4" s="284"/>
      <c r="G4" s="284"/>
    </row>
    <row r="5" spans="1:10" ht="33" customHeight="1">
      <c r="A5" s="423"/>
      <c r="B5" s="424"/>
      <c r="C5" s="421" t="s">
        <v>215</v>
      </c>
      <c r="D5" s="421" t="s">
        <v>214</v>
      </c>
      <c r="E5" s="420" t="s">
        <v>285</v>
      </c>
      <c r="F5" s="420"/>
      <c r="G5" s="285"/>
    </row>
    <row r="6" spans="1:10" ht="46.5" customHeight="1">
      <c r="A6" s="425"/>
      <c r="B6" s="426"/>
      <c r="C6" s="422"/>
      <c r="D6" s="422"/>
      <c r="E6" s="279" t="s">
        <v>286</v>
      </c>
      <c r="F6" s="279" t="s">
        <v>287</v>
      </c>
      <c r="G6" s="285" t="s">
        <v>352</v>
      </c>
    </row>
    <row r="7" spans="1:10" ht="19.5" customHeight="1">
      <c r="A7" s="286"/>
      <c r="B7" s="287" t="s">
        <v>237</v>
      </c>
      <c r="C7" s="288">
        <f>+C8+C17+C18+C19</f>
        <v>3784509</v>
      </c>
      <c r="D7" s="288">
        <f>+D8+D17+D18+D19</f>
        <v>3946000</v>
      </c>
      <c r="E7" s="289">
        <f>+D7/C7*100</f>
        <v>104.26715856667272</v>
      </c>
      <c r="F7" s="289">
        <f>+D7/G7*100</f>
        <v>50.05562440776179</v>
      </c>
      <c r="G7" s="288">
        <f>+G8+G17+G18+G19</f>
        <v>7883230</v>
      </c>
    </row>
    <row r="8" spans="1:10" ht="19.5" customHeight="1">
      <c r="A8" s="290" t="s">
        <v>238</v>
      </c>
      <c r="B8" s="291" t="s">
        <v>239</v>
      </c>
      <c r="C8" s="292">
        <f>+SUM(C9:C15)</f>
        <v>2600021</v>
      </c>
      <c r="D8" s="292">
        <f>+SUM(D9:D15)</f>
        <v>2882000</v>
      </c>
      <c r="E8" s="293">
        <f>+D8/C8*100</f>
        <v>110.84525855752703</v>
      </c>
      <c r="F8" s="293">
        <f>+D8/G8*100</f>
        <v>45.612264729659493</v>
      </c>
      <c r="G8" s="292">
        <f>+SUM(G9:G16)</f>
        <v>6318476</v>
      </c>
    </row>
    <row r="9" spans="1:10" ht="19.5" customHeight="1">
      <c r="A9" s="294" t="s">
        <v>240</v>
      </c>
      <c r="B9" s="295" t="s">
        <v>241</v>
      </c>
      <c r="C9" s="296">
        <v>354468</v>
      </c>
      <c r="D9" s="296">
        <v>363400</v>
      </c>
      <c r="E9" s="297">
        <f>+D9/C9*100</f>
        <v>102.51983253777493</v>
      </c>
      <c r="F9" s="297">
        <f t="shared" ref="F9:F16" si="0">+D9/G9*100</f>
        <v>48.143928353779707</v>
      </c>
      <c r="G9" s="296">
        <v>754820</v>
      </c>
      <c r="J9" s="352"/>
    </row>
    <row r="10" spans="1:10" ht="19.5" customHeight="1">
      <c r="A10" s="294" t="s">
        <v>242</v>
      </c>
      <c r="B10" s="295" t="s">
        <v>335</v>
      </c>
      <c r="C10" s="296"/>
      <c r="D10" s="296">
        <v>18</v>
      </c>
      <c r="E10" s="297"/>
      <c r="F10" s="297">
        <f t="shared" si="0"/>
        <v>9</v>
      </c>
      <c r="G10" s="296">
        <v>200</v>
      </c>
    </row>
    <row r="11" spans="1:10" ht="19.5" customHeight="1">
      <c r="A11" s="294" t="s">
        <v>244</v>
      </c>
      <c r="B11" s="298" t="s">
        <v>243</v>
      </c>
      <c r="C11" s="296">
        <v>2208253</v>
      </c>
      <c r="D11" s="296">
        <v>2500372</v>
      </c>
      <c r="E11" s="297">
        <f>+D11/C11*100</f>
        <v>113.228511406981</v>
      </c>
      <c r="F11" s="297">
        <f t="shared" si="0"/>
        <v>47.629862071106899</v>
      </c>
      <c r="G11" s="296">
        <v>5249589</v>
      </c>
    </row>
    <row r="12" spans="1:10" ht="19.5" customHeight="1">
      <c r="A12" s="294" t="s">
        <v>246</v>
      </c>
      <c r="B12" s="298" t="s">
        <v>245</v>
      </c>
      <c r="C12" s="296"/>
      <c r="D12" s="296"/>
      <c r="E12" s="297"/>
      <c r="F12" s="297">
        <f t="shared" si="0"/>
        <v>0</v>
      </c>
      <c r="G12" s="296">
        <v>1000</v>
      </c>
    </row>
    <row r="13" spans="1:10" ht="42.75" customHeight="1">
      <c r="A13" s="294" t="s">
        <v>248</v>
      </c>
      <c r="B13" s="298" t="s">
        <v>353</v>
      </c>
      <c r="C13" s="296"/>
      <c r="D13" s="296"/>
      <c r="E13" s="297"/>
      <c r="F13" s="297">
        <f t="shared" si="0"/>
        <v>0</v>
      </c>
      <c r="G13" s="296">
        <v>84800</v>
      </c>
    </row>
    <row r="14" spans="1:10" ht="45.75" customHeight="1">
      <c r="A14" s="294" t="s">
        <v>252</v>
      </c>
      <c r="B14" s="298" t="s">
        <v>247</v>
      </c>
      <c r="C14" s="296">
        <v>37300</v>
      </c>
      <c r="D14" s="296"/>
      <c r="E14" s="297"/>
      <c r="F14" s="297">
        <f t="shared" si="0"/>
        <v>0</v>
      </c>
      <c r="G14" s="296">
        <v>84800</v>
      </c>
    </row>
    <row r="15" spans="1:10" ht="19.5" customHeight="1">
      <c r="A15" s="294" t="s">
        <v>253</v>
      </c>
      <c r="B15" s="298" t="s">
        <v>249</v>
      </c>
      <c r="C15" s="296"/>
      <c r="D15" s="296">
        <v>18210</v>
      </c>
      <c r="E15" s="297"/>
      <c r="F15" s="297">
        <f t="shared" si="0"/>
        <v>14.046048825639247</v>
      </c>
      <c r="G15" s="296">
        <v>129645</v>
      </c>
    </row>
    <row r="16" spans="1:10" ht="30.75" customHeight="1">
      <c r="A16" s="294" t="s">
        <v>356</v>
      </c>
      <c r="B16" s="371" t="s">
        <v>354</v>
      </c>
      <c r="C16" s="296"/>
      <c r="D16" s="296"/>
      <c r="E16" s="297"/>
      <c r="F16" s="297">
        <f t="shared" si="0"/>
        <v>0</v>
      </c>
      <c r="G16" s="296">
        <v>13622</v>
      </c>
    </row>
    <row r="17" spans="1:7" ht="32.25" customHeight="1">
      <c r="A17" s="290" t="s">
        <v>97</v>
      </c>
      <c r="B17" s="299" t="s">
        <v>251</v>
      </c>
      <c r="C17" s="292">
        <v>189903</v>
      </c>
      <c r="D17" s="292">
        <v>289000</v>
      </c>
      <c r="E17" s="293">
        <f>+D17/C17*100</f>
        <v>152.18295656203432</v>
      </c>
      <c r="F17" s="293">
        <f>+D17/G17*100</f>
        <v>39.646283812518348</v>
      </c>
      <c r="G17" s="292">
        <v>728946</v>
      </c>
    </row>
    <row r="18" spans="1:7" ht="29.25" customHeight="1">
      <c r="A18" s="290" t="s">
        <v>101</v>
      </c>
      <c r="B18" s="300" t="s">
        <v>250</v>
      </c>
      <c r="C18" s="292">
        <v>925885</v>
      </c>
      <c r="D18" s="292">
        <v>695000</v>
      </c>
      <c r="E18" s="293">
        <f>+D18/C18*100</f>
        <v>75.063317798646693</v>
      </c>
      <c r="F18" s="293">
        <f>+D18/G18*100</f>
        <v>92.901024985697262</v>
      </c>
      <c r="G18" s="292">
        <v>748108</v>
      </c>
    </row>
    <row r="19" spans="1:7" ht="22.5" customHeight="1">
      <c r="A19" s="301" t="s">
        <v>123</v>
      </c>
      <c r="B19" s="372" t="s">
        <v>355</v>
      </c>
      <c r="C19" s="302">
        <v>68700</v>
      </c>
      <c r="D19" s="302">
        <v>80000</v>
      </c>
      <c r="E19" s="293">
        <f>+D19/C19*100</f>
        <v>116.44832605531295</v>
      </c>
      <c r="F19" s="303">
        <f>+D19/G19*100</f>
        <v>91.220068415051315</v>
      </c>
      <c r="G19" s="302">
        <v>87700</v>
      </c>
    </row>
  </sheetData>
  <mergeCells count="5">
    <mergeCell ref="A2:B2"/>
    <mergeCell ref="E5:F5"/>
    <mergeCell ref="C5:C6"/>
    <mergeCell ref="D5:D6"/>
    <mergeCell ref="A5:B6"/>
  </mergeCells>
  <pageMargins left="1.07" right="0.54" top="0.52"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sheetPr>
    <tabColor rgb="FFFFFF00"/>
  </sheetPr>
  <dimension ref="A1:H24"/>
  <sheetViews>
    <sheetView workbookViewId="0">
      <selection activeCell="G1" sqref="G1:H1048576"/>
    </sheetView>
  </sheetViews>
  <sheetFormatPr defaultColWidth="9.140625" defaultRowHeight="16.5" customHeight="1"/>
  <cols>
    <col min="1" max="1" width="4.140625" style="11" customWidth="1"/>
    <col min="2" max="2" width="27.7109375" style="11" customWidth="1"/>
    <col min="3" max="3" width="9.140625" style="11" customWidth="1"/>
    <col min="4" max="4" width="12.28515625" style="11" customWidth="1"/>
    <col min="5" max="5" width="13" style="11" customWidth="1"/>
    <col min="6" max="6" width="18.5703125" style="11" customWidth="1"/>
    <col min="7" max="8" width="10.5703125" style="11" hidden="1" customWidth="1"/>
    <col min="9" max="16384" width="9.140625" style="11"/>
  </cols>
  <sheetData>
    <row r="1" spans="1:8" ht="24" customHeight="1">
      <c r="A1" s="42" t="s">
        <v>330</v>
      </c>
      <c r="B1" s="42"/>
    </row>
    <row r="2" spans="1:8" ht="19.5" customHeight="1">
      <c r="A2" s="396" t="s">
        <v>338</v>
      </c>
      <c r="B2" s="396"/>
    </row>
    <row r="3" spans="1:8" ht="16.5" customHeight="1">
      <c r="A3" s="8"/>
      <c r="B3" s="8"/>
      <c r="C3" s="8"/>
      <c r="D3" s="8"/>
      <c r="E3" s="8"/>
    </row>
    <row r="4" spans="1:8" ht="82.5" customHeight="1">
      <c r="A4" s="59"/>
      <c r="B4" s="60"/>
      <c r="C4" s="7" t="s">
        <v>62</v>
      </c>
      <c r="D4" s="61" t="s">
        <v>75</v>
      </c>
      <c r="E4" s="7" t="s">
        <v>61</v>
      </c>
      <c r="F4" s="61" t="s">
        <v>76</v>
      </c>
      <c r="G4" s="61" t="s">
        <v>181</v>
      </c>
      <c r="H4" s="61" t="s">
        <v>186</v>
      </c>
    </row>
    <row r="5" spans="1:8" ht="17.25" customHeight="1">
      <c r="A5" s="50" t="s">
        <v>46</v>
      </c>
      <c r="B5" s="54"/>
      <c r="C5" s="64"/>
      <c r="D5" s="64"/>
      <c r="E5" s="64"/>
      <c r="F5" s="64"/>
      <c r="G5" s="350"/>
      <c r="H5" s="350"/>
    </row>
    <row r="6" spans="1:8" ht="17.25" customHeight="1">
      <c r="A6" s="53"/>
      <c r="B6" s="54" t="s">
        <v>48</v>
      </c>
      <c r="C6" s="57">
        <f>+C7</f>
        <v>6</v>
      </c>
      <c r="D6" s="57">
        <f>+D7</f>
        <v>32</v>
      </c>
      <c r="E6" s="57"/>
      <c r="F6" s="205">
        <f>+D6/H6*100</f>
        <v>133.33333333333331</v>
      </c>
      <c r="G6" s="57"/>
      <c r="H6" s="57">
        <f>+H7</f>
        <v>24</v>
      </c>
    </row>
    <row r="7" spans="1:8" ht="17.25" customHeight="1">
      <c r="A7" s="53"/>
      <c r="B7" s="62" t="s">
        <v>55</v>
      </c>
      <c r="C7" s="65">
        <v>6</v>
      </c>
      <c r="D7" s="65">
        <v>32</v>
      </c>
      <c r="E7" s="205"/>
      <c r="F7" s="205">
        <f>+D7/H7*100</f>
        <v>133.33333333333331</v>
      </c>
      <c r="G7" s="57"/>
      <c r="H7" s="57">
        <v>24</v>
      </c>
    </row>
    <row r="8" spans="1:8" ht="17.25" customHeight="1">
      <c r="A8" s="53"/>
      <c r="B8" s="62" t="s">
        <v>56</v>
      </c>
      <c r="C8" s="65"/>
      <c r="D8" s="65"/>
      <c r="E8" s="57"/>
      <c r="F8" s="205"/>
      <c r="G8" s="57"/>
      <c r="H8" s="57"/>
    </row>
    <row r="9" spans="1:8" ht="17.25" customHeight="1">
      <c r="A9" s="53"/>
      <c r="B9" s="62" t="s">
        <v>57</v>
      </c>
      <c r="C9" s="65"/>
      <c r="D9" s="65"/>
      <c r="E9" s="57"/>
      <c r="F9" s="205"/>
      <c r="G9" s="57"/>
      <c r="H9" s="57"/>
    </row>
    <row r="10" spans="1:8" ht="17.25" customHeight="1">
      <c r="A10" s="53"/>
      <c r="B10" s="54" t="s">
        <v>49</v>
      </c>
      <c r="C10" s="57">
        <f>+C11</f>
        <v>4</v>
      </c>
      <c r="D10" s="57">
        <f>+D11</f>
        <v>15</v>
      </c>
      <c r="E10" s="57"/>
      <c r="F10" s="205">
        <f>+D10/H10*100</f>
        <v>93.75</v>
      </c>
      <c r="G10" s="57"/>
      <c r="H10" s="57">
        <f>+H11</f>
        <v>16</v>
      </c>
    </row>
    <row r="11" spans="1:8" ht="17.25" customHeight="1">
      <c r="A11" s="53"/>
      <c r="B11" s="62" t="s">
        <v>55</v>
      </c>
      <c r="C11" s="57">
        <v>4</v>
      </c>
      <c r="D11" s="57">
        <v>15</v>
      </c>
      <c r="E11" s="205"/>
      <c r="F11" s="205">
        <f>+D11/H11*100</f>
        <v>93.75</v>
      </c>
      <c r="G11" s="57"/>
      <c r="H11" s="57">
        <v>16</v>
      </c>
    </row>
    <row r="12" spans="1:8" ht="17.25" customHeight="1">
      <c r="A12" s="53"/>
      <c r="B12" s="62" t="s">
        <v>56</v>
      </c>
      <c r="C12" s="57"/>
      <c r="D12" s="57"/>
      <c r="E12" s="57"/>
      <c r="F12" s="205"/>
      <c r="G12" s="57"/>
      <c r="H12" s="57"/>
    </row>
    <row r="13" spans="1:8" ht="17.25" customHeight="1">
      <c r="A13" s="53"/>
      <c r="B13" s="62" t="s">
        <v>57</v>
      </c>
      <c r="C13" s="57"/>
      <c r="D13" s="57"/>
      <c r="E13" s="57"/>
      <c r="F13" s="205"/>
      <c r="G13" s="57"/>
      <c r="H13" s="57"/>
    </row>
    <row r="14" spans="1:8" ht="17.25" customHeight="1">
      <c r="A14" s="53"/>
      <c r="B14" s="54" t="s">
        <v>50</v>
      </c>
      <c r="C14" s="57">
        <f>+C15</f>
        <v>9</v>
      </c>
      <c r="D14" s="57">
        <f>+D15</f>
        <v>33</v>
      </c>
      <c r="E14" s="57"/>
      <c r="F14" s="205">
        <f>+D14/H14*100</f>
        <v>157.14285714285714</v>
      </c>
      <c r="G14" s="57"/>
      <c r="H14" s="57">
        <f>+H15</f>
        <v>21</v>
      </c>
    </row>
    <row r="15" spans="1:8" ht="17.25" customHeight="1">
      <c r="A15" s="53"/>
      <c r="B15" s="62" t="s">
        <v>55</v>
      </c>
      <c r="C15" s="57">
        <v>9</v>
      </c>
      <c r="D15" s="57">
        <v>33</v>
      </c>
      <c r="E15" s="205"/>
      <c r="F15" s="205">
        <f>+D15/H15*100</f>
        <v>157.14285714285714</v>
      </c>
      <c r="G15" s="57"/>
      <c r="H15" s="57">
        <v>21</v>
      </c>
    </row>
    <row r="16" spans="1:8" ht="17.25" customHeight="1">
      <c r="A16" s="53"/>
      <c r="B16" s="62" t="s">
        <v>56</v>
      </c>
      <c r="C16" s="57"/>
      <c r="D16" s="57"/>
      <c r="E16" s="57"/>
      <c r="F16" s="57"/>
      <c r="G16" s="57"/>
      <c r="H16" s="57"/>
    </row>
    <row r="17" spans="1:8" ht="17.25" customHeight="1">
      <c r="A17" s="53"/>
      <c r="B17" s="62" t="s">
        <v>57</v>
      </c>
      <c r="C17" s="57"/>
      <c r="D17" s="57"/>
      <c r="E17" s="57"/>
      <c r="F17" s="57"/>
      <c r="G17" s="57"/>
      <c r="H17" s="57"/>
    </row>
    <row r="18" spans="1:8" ht="17.25" customHeight="1">
      <c r="A18" s="50" t="s">
        <v>47</v>
      </c>
      <c r="B18" s="54"/>
      <c r="C18" s="57"/>
      <c r="D18" s="57"/>
      <c r="E18" s="57"/>
      <c r="F18" s="57"/>
      <c r="G18" s="57"/>
      <c r="H18" s="57"/>
    </row>
    <row r="19" spans="1:8" ht="17.25" customHeight="1">
      <c r="A19" s="53"/>
      <c r="B19" s="54" t="s">
        <v>51</v>
      </c>
      <c r="C19" s="57">
        <v>9</v>
      </c>
      <c r="D19" s="57">
        <v>21</v>
      </c>
      <c r="E19" s="205">
        <f>+C19/G19*100</f>
        <v>450</v>
      </c>
      <c r="F19" s="205">
        <f>+D19/H19*100</f>
        <v>105</v>
      </c>
      <c r="G19" s="57">
        <v>2</v>
      </c>
      <c r="H19" s="57">
        <v>20</v>
      </c>
    </row>
    <row r="20" spans="1:8" ht="17.25" customHeight="1">
      <c r="A20" s="53"/>
      <c r="B20" s="54" t="s">
        <v>49</v>
      </c>
      <c r="C20" s="57"/>
      <c r="D20" s="57"/>
      <c r="E20" s="57"/>
      <c r="F20" s="347"/>
      <c r="G20" s="57"/>
      <c r="H20" s="57"/>
    </row>
    <row r="21" spans="1:8" ht="17.25" customHeight="1">
      <c r="A21" s="53"/>
      <c r="B21" s="54" t="s">
        <v>50</v>
      </c>
      <c r="C21" s="57"/>
      <c r="D21" s="57"/>
      <c r="E21" s="57"/>
      <c r="F21" s="205"/>
      <c r="G21" s="57"/>
      <c r="H21" s="57"/>
    </row>
    <row r="22" spans="1:8" ht="34.5" customHeight="1">
      <c r="A22" s="63"/>
      <c r="B22" s="66" t="s">
        <v>52</v>
      </c>
      <c r="C22" s="276">
        <v>4410</v>
      </c>
      <c r="D22" s="276">
        <v>4967</v>
      </c>
      <c r="E22" s="348">
        <f>+C22/G22*100</f>
        <v>2594.1176470588234</v>
      </c>
      <c r="F22" s="206">
        <f>+D22/H22*100</f>
        <v>141.99542595769009</v>
      </c>
      <c r="G22" s="349">
        <v>170</v>
      </c>
      <c r="H22" s="349">
        <v>3498</v>
      </c>
    </row>
    <row r="23" spans="1:8" ht="16.5" customHeight="1">
      <c r="B23" s="43"/>
    </row>
    <row r="24" spans="1:8" ht="16.5" customHeight="1">
      <c r="F24" s="277"/>
    </row>
  </sheetData>
  <mergeCells count="1">
    <mergeCell ref="A2:B2"/>
  </mergeCells>
  <pageMargins left="1.05" right="0.511811023622047" top="0.5" bottom="0.62992125984252001" header="0.31496062992126" footer="0.196850393700787"/>
  <pageSetup paperSize="9" firstPageNumber="15" orientation="portrait" r:id="rId1"/>
  <headerFooter alignWithMargins="0"/>
</worksheet>
</file>

<file path=xl/worksheets/sheet2.xml><?xml version="1.0" encoding="utf-8"?>
<worksheet xmlns="http://schemas.openxmlformats.org/spreadsheetml/2006/main" xmlns:r="http://schemas.openxmlformats.org/officeDocument/2006/relationships">
  <dimension ref="A1:H34"/>
  <sheetViews>
    <sheetView zoomScale="90" zoomScaleNormal="90" workbookViewId="0">
      <selection activeCell="B4" sqref="B4"/>
    </sheetView>
  </sheetViews>
  <sheetFormatPr defaultColWidth="9.140625" defaultRowHeight="15.75"/>
  <cols>
    <col min="1" max="1" width="3.85546875" style="3" customWidth="1"/>
    <col min="2" max="2" width="33.7109375" style="3" customWidth="1"/>
    <col min="3" max="5" width="14.85546875" style="3" customWidth="1"/>
    <col min="6" max="6" width="9.140625" style="3"/>
    <col min="7" max="7" width="10" style="3" bestFit="1" customWidth="1"/>
    <col min="8" max="8" width="11.7109375" style="3" bestFit="1" customWidth="1"/>
    <col min="9" max="16384" width="9.140625" style="3"/>
  </cols>
  <sheetData>
    <row r="1" spans="1:8" ht="24" customHeight="1">
      <c r="A1" s="2" t="s">
        <v>347</v>
      </c>
      <c r="B1" s="2"/>
      <c r="C1" s="2"/>
      <c r="D1" s="2"/>
      <c r="E1" s="2"/>
    </row>
    <row r="2" spans="1:8" ht="11.25" customHeight="1">
      <c r="A2" s="4"/>
      <c r="B2" s="4"/>
      <c r="C2" s="5"/>
      <c r="D2" s="5"/>
      <c r="E2" s="1"/>
    </row>
    <row r="3" spans="1:8" ht="17.25" customHeight="1">
      <c r="A3" s="1"/>
      <c r="B3" s="1"/>
      <c r="C3" s="44"/>
      <c r="D3" s="1"/>
      <c r="E3" s="45"/>
    </row>
    <row r="4" spans="1:8" s="6" customFormat="1" ht="70.5" customHeight="1">
      <c r="A4" s="97"/>
      <c r="B4" s="98"/>
      <c r="C4" s="99" t="s">
        <v>94</v>
      </c>
      <c r="D4" s="99" t="s">
        <v>95</v>
      </c>
      <c r="E4" s="100" t="s">
        <v>96</v>
      </c>
    </row>
    <row r="5" spans="1:8" ht="20.25" customHeight="1">
      <c r="A5" s="48" t="s">
        <v>32</v>
      </c>
      <c r="B5" s="49"/>
      <c r="C5" s="87"/>
      <c r="D5" s="87"/>
      <c r="E5" s="90"/>
    </row>
    <row r="6" spans="1:8" ht="20.25" customHeight="1">
      <c r="A6" s="343"/>
      <c r="B6" s="51" t="s">
        <v>331</v>
      </c>
      <c r="C6" s="88"/>
      <c r="D6" s="88"/>
      <c r="E6" s="91"/>
    </row>
    <row r="7" spans="1:8" ht="20.25" customHeight="1">
      <c r="A7" s="343"/>
      <c r="B7" s="52" t="s">
        <v>321</v>
      </c>
      <c r="C7" s="369">
        <v>6740.75</v>
      </c>
      <c r="D7" s="369">
        <v>6777.47</v>
      </c>
      <c r="E7" s="91">
        <f>+D7/C7*100</f>
        <v>100.54474650446909</v>
      </c>
      <c r="H7" s="373"/>
    </row>
    <row r="8" spans="1:8" ht="20.25" customHeight="1">
      <c r="A8" s="343"/>
      <c r="B8" s="52" t="s">
        <v>332</v>
      </c>
      <c r="C8" s="369">
        <v>21050</v>
      </c>
      <c r="D8" s="369">
        <v>20560</v>
      </c>
      <c r="E8" s="91">
        <f>+D8/C8*100</f>
        <v>97.672209026128272</v>
      </c>
    </row>
    <row r="9" spans="1:8" ht="20.25" customHeight="1">
      <c r="A9" s="53"/>
      <c r="B9" s="51" t="s">
        <v>33</v>
      </c>
      <c r="C9" s="88"/>
      <c r="D9" s="88"/>
      <c r="E9" s="91"/>
    </row>
    <row r="10" spans="1:8" ht="20.25" customHeight="1">
      <c r="A10" s="53"/>
      <c r="B10" s="52" t="s">
        <v>3</v>
      </c>
      <c r="C10" s="369">
        <v>18775.400000000001</v>
      </c>
      <c r="D10" s="369">
        <v>18380.810000000001</v>
      </c>
      <c r="E10" s="91">
        <f t="shared" ref="E10" si="0">+D10/C10*100</f>
        <v>97.898367012154196</v>
      </c>
    </row>
    <row r="11" spans="1:8" ht="20.25" customHeight="1">
      <c r="A11" s="53"/>
      <c r="B11" s="52" t="s">
        <v>325</v>
      </c>
      <c r="C11" s="88"/>
      <c r="D11" s="88"/>
      <c r="E11" s="91"/>
    </row>
    <row r="12" spans="1:8" ht="20.25" customHeight="1">
      <c r="A12" s="53"/>
      <c r="B12" s="52" t="s">
        <v>333</v>
      </c>
      <c r="C12" s="88"/>
      <c r="D12" s="88"/>
      <c r="E12" s="91"/>
    </row>
    <row r="13" spans="1:8" ht="20.25" customHeight="1">
      <c r="A13" s="53"/>
      <c r="B13" s="52" t="s">
        <v>87</v>
      </c>
      <c r="C13" s="369">
        <v>902.49</v>
      </c>
      <c r="D13" s="369">
        <v>820.1</v>
      </c>
      <c r="E13" s="91">
        <f t="shared" ref="E13:E32" si="1">+D13/C13*100</f>
        <v>90.87081297299693</v>
      </c>
    </row>
    <row r="14" spans="1:8" ht="20.25" customHeight="1">
      <c r="A14" s="53"/>
      <c r="B14" s="52" t="s">
        <v>326</v>
      </c>
      <c r="C14" s="369">
        <v>901.62</v>
      </c>
      <c r="D14" s="369">
        <v>820.4</v>
      </c>
      <c r="E14" s="91">
        <f t="shared" si="1"/>
        <v>90.991770368891551</v>
      </c>
    </row>
    <row r="15" spans="1:8" ht="20.25" customHeight="1">
      <c r="A15" s="53"/>
      <c r="B15" s="52" t="s">
        <v>260</v>
      </c>
      <c r="C15" s="369">
        <v>1475.26</v>
      </c>
      <c r="D15" s="369">
        <v>1536.08</v>
      </c>
      <c r="E15" s="91">
        <f t="shared" si="1"/>
        <v>104.12266312378836</v>
      </c>
    </row>
    <row r="16" spans="1:8" ht="20.25" customHeight="1">
      <c r="A16" s="53"/>
      <c r="B16" s="52" t="s">
        <v>348</v>
      </c>
      <c r="C16" s="369">
        <v>215.01</v>
      </c>
      <c r="D16" s="369">
        <v>216.52</v>
      </c>
      <c r="E16" s="91">
        <f t="shared" si="1"/>
        <v>100.70229291660854</v>
      </c>
    </row>
    <row r="17" spans="1:5" ht="36" customHeight="1">
      <c r="A17" s="388" t="s">
        <v>28</v>
      </c>
      <c r="B17" s="389"/>
      <c r="C17" s="88"/>
      <c r="D17" s="88"/>
      <c r="E17" s="91"/>
    </row>
    <row r="18" spans="1:5" ht="20.25" customHeight="1">
      <c r="A18" s="341"/>
      <c r="B18" s="51" t="s">
        <v>331</v>
      </c>
      <c r="C18" s="88"/>
      <c r="D18" s="88"/>
      <c r="E18" s="91"/>
    </row>
    <row r="19" spans="1:5" ht="20.25" customHeight="1">
      <c r="A19" s="341"/>
      <c r="B19" s="52" t="s">
        <v>321</v>
      </c>
      <c r="C19" s="369">
        <v>36097</v>
      </c>
      <c r="D19" s="369">
        <v>36811.32</v>
      </c>
      <c r="E19" s="91">
        <f t="shared" si="1"/>
        <v>101.97889021248304</v>
      </c>
    </row>
    <row r="20" spans="1:5" ht="20.25" customHeight="1">
      <c r="A20" s="341"/>
      <c r="B20" s="52" t="s">
        <v>332</v>
      </c>
      <c r="C20" s="88"/>
      <c r="D20" s="88"/>
      <c r="E20" s="91"/>
    </row>
    <row r="21" spans="1:5" ht="20.25" customHeight="1">
      <c r="A21" s="53"/>
      <c r="B21" s="51" t="s">
        <v>54</v>
      </c>
      <c r="C21" s="88"/>
      <c r="D21" s="88"/>
      <c r="E21" s="91"/>
    </row>
    <row r="22" spans="1:5" ht="20.25" customHeight="1">
      <c r="A22" s="53"/>
      <c r="B22" s="52" t="s">
        <v>3</v>
      </c>
      <c r="C22" s="369">
        <v>62251.7</v>
      </c>
      <c r="D22" s="369">
        <v>61885.5</v>
      </c>
      <c r="E22" s="91">
        <f t="shared" si="1"/>
        <v>99.411742972481079</v>
      </c>
    </row>
    <row r="23" spans="1:5" ht="20.25" customHeight="1">
      <c r="A23" s="53"/>
      <c r="B23" s="52" t="s">
        <v>325</v>
      </c>
      <c r="C23" s="88"/>
      <c r="D23" s="88"/>
      <c r="E23" s="91"/>
    </row>
    <row r="24" spans="1:5" ht="20.25" customHeight="1">
      <c r="A24" s="53"/>
      <c r="B24" s="52" t="s">
        <v>333</v>
      </c>
      <c r="C24" s="88"/>
      <c r="D24" s="88"/>
      <c r="E24" s="91"/>
    </row>
    <row r="25" spans="1:5" ht="20.25" customHeight="1">
      <c r="A25" s="53"/>
      <c r="B25" s="52" t="s">
        <v>87</v>
      </c>
      <c r="C25" s="88"/>
      <c r="D25" s="88"/>
      <c r="E25" s="91"/>
    </row>
    <row r="26" spans="1:5" ht="20.25" customHeight="1">
      <c r="A26" s="53"/>
      <c r="B26" s="52" t="s">
        <v>260</v>
      </c>
      <c r="C26" s="369">
        <v>12783.9</v>
      </c>
      <c r="D26" s="369">
        <v>12775.93</v>
      </c>
      <c r="E26" s="91">
        <f>+D26/C26*100</f>
        <v>99.93765595788453</v>
      </c>
    </row>
    <row r="27" spans="1:5" ht="20.25" customHeight="1">
      <c r="A27" s="390" t="s">
        <v>88</v>
      </c>
      <c r="B27" s="391"/>
      <c r="C27" s="93"/>
      <c r="D27" s="93"/>
      <c r="E27" s="91"/>
    </row>
    <row r="28" spans="1:5" ht="20.25" customHeight="1">
      <c r="A28" s="53"/>
      <c r="B28" s="54" t="s">
        <v>89</v>
      </c>
      <c r="C28" s="88">
        <v>99620</v>
      </c>
      <c r="D28" s="88">
        <v>99188</v>
      </c>
      <c r="E28" s="91">
        <f t="shared" si="1"/>
        <v>99.56635213812487</v>
      </c>
    </row>
    <row r="29" spans="1:5" ht="20.25" customHeight="1">
      <c r="A29" s="53"/>
      <c r="B29" s="54" t="s">
        <v>90</v>
      </c>
      <c r="C29" s="88">
        <v>18090</v>
      </c>
      <c r="D29" s="88">
        <v>19365</v>
      </c>
      <c r="E29" s="91">
        <f t="shared" si="1"/>
        <v>107.04809286898839</v>
      </c>
    </row>
    <row r="30" spans="1:5" ht="20.25" customHeight="1">
      <c r="A30" s="53"/>
      <c r="B30" s="54" t="s">
        <v>91</v>
      </c>
      <c r="C30" s="88">
        <v>225619</v>
      </c>
      <c r="D30" s="88">
        <v>207060</v>
      </c>
      <c r="E30" s="91">
        <f t="shared" si="1"/>
        <v>91.774185684716272</v>
      </c>
    </row>
    <row r="31" spans="1:5" ht="20.25" customHeight="1">
      <c r="A31" s="94"/>
      <c r="B31" s="54" t="s">
        <v>92</v>
      </c>
      <c r="C31" s="369">
        <v>1193.75</v>
      </c>
      <c r="D31" s="369">
        <v>1590.55</v>
      </c>
      <c r="E31" s="91">
        <f t="shared" si="1"/>
        <v>133.23979057591623</v>
      </c>
    </row>
    <row r="32" spans="1:5" ht="20.25" customHeight="1">
      <c r="A32" s="94"/>
      <c r="B32" s="95" t="s">
        <v>93</v>
      </c>
      <c r="C32" s="370">
        <v>896.3</v>
      </c>
      <c r="D32" s="370">
        <v>1159.8499999999999</v>
      </c>
      <c r="E32" s="96">
        <f t="shared" si="1"/>
        <v>129.40421733794489</v>
      </c>
    </row>
    <row r="33" spans="1:5" ht="8.25" customHeight="1">
      <c r="A33" s="55"/>
      <c r="B33" s="56"/>
      <c r="C33" s="89"/>
      <c r="D33" s="89"/>
      <c r="E33" s="92"/>
    </row>
    <row r="34" spans="1:5">
      <c r="A34" s="46"/>
      <c r="B34" s="47"/>
    </row>
  </sheetData>
  <mergeCells count="2">
    <mergeCell ref="A17:B17"/>
    <mergeCell ref="A27:B27"/>
  </mergeCells>
  <phoneticPr fontId="2" type="noConversion"/>
  <pageMargins left="1.2" right="0.44" top="0.5" bottom="0.62992125984252001" header="0.31496062992126" footer="0.196850393700787"/>
  <pageSetup paperSize="9" firstPageNumber="15" orientation="portrait" r:id="rId1"/>
  <headerFooter alignWithMargins="0"/>
</worksheet>
</file>

<file path=xl/worksheets/sheet3.xml><?xml version="1.0" encoding="utf-8"?>
<worksheet xmlns="http://schemas.openxmlformats.org/spreadsheetml/2006/main" xmlns:r="http://schemas.openxmlformats.org/officeDocument/2006/relationships">
  <dimension ref="A1:E35"/>
  <sheetViews>
    <sheetView workbookViewId="0">
      <selection activeCell="B16" sqref="B16"/>
    </sheetView>
  </sheetViews>
  <sheetFormatPr defaultRowHeight="12.75"/>
  <cols>
    <col min="1" max="1" width="5.85546875" customWidth="1"/>
    <col min="2" max="2" width="32.5703125" customWidth="1"/>
    <col min="3" max="5" width="14.7109375" customWidth="1"/>
  </cols>
  <sheetData>
    <row r="1" spans="1:5" ht="21.75" customHeight="1">
      <c r="A1" s="394" t="s">
        <v>351</v>
      </c>
      <c r="B1" s="394"/>
      <c r="C1" s="394"/>
      <c r="D1" s="311"/>
      <c r="E1" s="311"/>
    </row>
    <row r="2" spans="1:5" ht="15.75">
      <c r="A2" s="312"/>
      <c r="B2" s="313"/>
      <c r="C2" s="313"/>
      <c r="D2" s="313"/>
      <c r="E2" s="313"/>
    </row>
    <row r="3" spans="1:5">
      <c r="A3" s="314"/>
      <c r="B3" s="315"/>
      <c r="C3" s="315"/>
      <c r="D3" s="315"/>
      <c r="E3" s="315"/>
    </row>
    <row r="4" spans="1:5" ht="81.75" customHeight="1">
      <c r="A4" s="316"/>
      <c r="B4" s="317"/>
      <c r="C4" s="318" t="s">
        <v>317</v>
      </c>
      <c r="D4" s="318" t="s">
        <v>318</v>
      </c>
      <c r="E4" s="318" t="s">
        <v>328</v>
      </c>
    </row>
    <row r="5" spans="1:5" ht="15">
      <c r="A5" s="319"/>
      <c r="B5" s="320"/>
      <c r="C5" s="321"/>
      <c r="D5" s="321"/>
      <c r="E5" s="321"/>
    </row>
    <row r="6" spans="1:5" ht="18.75" customHeight="1">
      <c r="A6" s="322" t="s">
        <v>319</v>
      </c>
      <c r="B6" s="323"/>
      <c r="C6" s="324">
        <f>+C11+C15</f>
        <v>98348.709999999992</v>
      </c>
      <c r="D6" s="324">
        <f>+D11+D15</f>
        <v>98696.82</v>
      </c>
      <c r="E6" s="325">
        <f>+D6/C6*100</f>
        <v>100.35395482055638</v>
      </c>
    </row>
    <row r="7" spans="1:5" ht="33.75" customHeight="1">
      <c r="A7" s="392" t="s">
        <v>320</v>
      </c>
      <c r="B7" s="393"/>
      <c r="C7" s="324"/>
      <c r="D7" s="324"/>
      <c r="E7" s="325"/>
    </row>
    <row r="8" spans="1:5" ht="18.75" customHeight="1">
      <c r="A8" s="326"/>
      <c r="B8" s="327" t="s">
        <v>321</v>
      </c>
      <c r="C8" s="328"/>
      <c r="D8" s="328"/>
      <c r="E8" s="325"/>
    </row>
    <row r="9" spans="1:5" ht="18.75" customHeight="1">
      <c r="A9" s="326"/>
      <c r="B9" s="329" t="s">
        <v>322</v>
      </c>
      <c r="C9" s="330">
        <v>6740.75</v>
      </c>
      <c r="D9" s="330">
        <v>6777.47</v>
      </c>
      <c r="E9" s="325">
        <f t="shared" ref="E9:E35" si="0">+D9/C9*100</f>
        <v>100.54474650446909</v>
      </c>
    </row>
    <row r="10" spans="1:5" ht="18.75" customHeight="1">
      <c r="A10" s="326"/>
      <c r="B10" s="329" t="s">
        <v>323</v>
      </c>
      <c r="C10" s="330">
        <f>+C11*10/C9</f>
        <v>53.550435782368439</v>
      </c>
      <c r="D10" s="330">
        <f>+D11*10/D9</f>
        <v>54.314250007746253</v>
      </c>
      <c r="E10" s="325">
        <f>+D10/C10*100</f>
        <v>101.42634548947835</v>
      </c>
    </row>
    <row r="11" spans="1:5" ht="18.75" customHeight="1">
      <c r="A11" s="326"/>
      <c r="B11" s="331" t="s">
        <v>324</v>
      </c>
      <c r="C11" s="332">
        <v>36097.01</v>
      </c>
      <c r="D11" s="332">
        <v>36811.32</v>
      </c>
      <c r="E11" s="325">
        <f t="shared" si="0"/>
        <v>101.97886196114302</v>
      </c>
    </row>
    <row r="12" spans="1:5" ht="18.75" customHeight="1">
      <c r="A12" s="326"/>
      <c r="B12" s="327" t="s">
        <v>3</v>
      </c>
      <c r="C12" s="328"/>
      <c r="D12" s="328"/>
      <c r="E12" s="325"/>
    </row>
    <row r="13" spans="1:5" ht="18.75" customHeight="1">
      <c r="A13" s="326"/>
      <c r="B13" s="329" t="s">
        <v>322</v>
      </c>
      <c r="C13" s="330">
        <v>18775.419999999998</v>
      </c>
      <c r="D13" s="330">
        <v>18380.810000000001</v>
      </c>
      <c r="E13" s="325">
        <f t="shared" si="0"/>
        <v>97.898262728610092</v>
      </c>
    </row>
    <row r="14" spans="1:5" ht="18.75" customHeight="1">
      <c r="A14" s="326"/>
      <c r="B14" s="329" t="s">
        <v>323</v>
      </c>
      <c r="C14" s="330">
        <f>+C15*10/C13</f>
        <v>33.155956031875725</v>
      </c>
      <c r="D14" s="330">
        <f>+D15*10/D13</f>
        <v>33.668538002405768</v>
      </c>
      <c r="E14" s="325">
        <f t="shared" si="0"/>
        <v>101.54597252462652</v>
      </c>
    </row>
    <row r="15" spans="1:5" ht="18.75" customHeight="1">
      <c r="A15" s="326"/>
      <c r="B15" s="331" t="s">
        <v>324</v>
      </c>
      <c r="C15" s="332">
        <v>62251.7</v>
      </c>
      <c r="D15" s="332">
        <v>61885.5</v>
      </c>
      <c r="E15" s="325">
        <f t="shared" si="0"/>
        <v>99.411742972481079</v>
      </c>
    </row>
    <row r="16" spans="1:5" ht="18.75" customHeight="1">
      <c r="A16" s="326"/>
      <c r="B16" s="327" t="s">
        <v>325</v>
      </c>
      <c r="C16" s="328"/>
      <c r="D16" s="328"/>
      <c r="E16" s="325"/>
    </row>
    <row r="17" spans="1:5" ht="18.75" customHeight="1">
      <c r="A17" s="326"/>
      <c r="B17" s="329" t="s">
        <v>322</v>
      </c>
      <c r="C17" s="330"/>
      <c r="D17" s="330"/>
      <c r="E17" s="325"/>
    </row>
    <row r="18" spans="1:5" ht="18.75" customHeight="1">
      <c r="A18" s="326"/>
      <c r="B18" s="329" t="s">
        <v>323</v>
      </c>
      <c r="C18" s="330"/>
      <c r="D18" s="330"/>
      <c r="E18" s="325"/>
    </row>
    <row r="19" spans="1:5" ht="18.75" customHeight="1">
      <c r="A19" s="326"/>
      <c r="B19" s="331" t="s">
        <v>324</v>
      </c>
      <c r="C19" s="333"/>
      <c r="D19" s="333"/>
      <c r="E19" s="325"/>
    </row>
    <row r="20" spans="1:5" ht="18.75" customHeight="1">
      <c r="A20" s="326"/>
      <c r="B20" s="327" t="s">
        <v>87</v>
      </c>
      <c r="C20" s="328"/>
      <c r="D20" s="328"/>
      <c r="E20" s="325"/>
    </row>
    <row r="21" spans="1:5" ht="18.75" customHeight="1">
      <c r="A21" s="326"/>
      <c r="B21" s="329" t="s">
        <v>322</v>
      </c>
      <c r="C21" s="332">
        <v>902.49</v>
      </c>
      <c r="D21" s="332">
        <v>820.1</v>
      </c>
      <c r="E21" s="325">
        <f t="shared" si="0"/>
        <v>90.87081297299693</v>
      </c>
    </row>
    <row r="22" spans="1:5" ht="18.75" customHeight="1">
      <c r="A22" s="326"/>
      <c r="B22" s="329" t="s">
        <v>323</v>
      </c>
      <c r="C22" s="332">
        <f>+C23*10/C21</f>
        <v>9.521656749659277</v>
      </c>
      <c r="D22" s="332">
        <f>+D23*10/D21</f>
        <v>9.5690769418363608</v>
      </c>
      <c r="E22" s="325">
        <f t="shared" si="0"/>
        <v>100.49802459197849</v>
      </c>
    </row>
    <row r="23" spans="1:5" ht="18.75" customHeight="1">
      <c r="A23" s="326"/>
      <c r="B23" s="331" t="s">
        <v>324</v>
      </c>
      <c r="C23" s="332">
        <v>859.32</v>
      </c>
      <c r="D23" s="332">
        <v>784.76</v>
      </c>
      <c r="E23" s="325">
        <f t="shared" si="0"/>
        <v>91.323371968533252</v>
      </c>
    </row>
    <row r="24" spans="1:5" ht="18.75" customHeight="1">
      <c r="A24" s="326"/>
      <c r="B24" s="327" t="s">
        <v>326</v>
      </c>
      <c r="C24" s="334"/>
      <c r="D24" s="334"/>
      <c r="E24" s="325"/>
    </row>
    <row r="25" spans="1:5" ht="18.75" customHeight="1">
      <c r="A25" s="326"/>
      <c r="B25" s="329" t="s">
        <v>322</v>
      </c>
      <c r="C25" s="332">
        <v>901.62</v>
      </c>
      <c r="D25" s="332">
        <v>820.4</v>
      </c>
      <c r="E25" s="325">
        <f t="shared" si="0"/>
        <v>90.991770368891551</v>
      </c>
    </row>
    <row r="26" spans="1:5" ht="18.75" customHeight="1">
      <c r="A26" s="326"/>
      <c r="B26" s="329" t="s">
        <v>323</v>
      </c>
      <c r="C26" s="332">
        <f>+C27*10/C25</f>
        <v>11.593465096160244</v>
      </c>
      <c r="D26" s="332">
        <f>+D27*10/D25</f>
        <v>11.150048756704047</v>
      </c>
      <c r="E26" s="325">
        <f t="shared" si="0"/>
        <v>96.17529068506829</v>
      </c>
    </row>
    <row r="27" spans="1:5" ht="18.75" customHeight="1">
      <c r="A27" s="326"/>
      <c r="B27" s="331" t="s">
        <v>324</v>
      </c>
      <c r="C27" s="332">
        <v>1045.29</v>
      </c>
      <c r="D27" s="332">
        <v>914.75</v>
      </c>
      <c r="E27" s="325">
        <f t="shared" si="0"/>
        <v>87.511599651771277</v>
      </c>
    </row>
    <row r="28" spans="1:5" ht="18.75" customHeight="1">
      <c r="A28" s="326"/>
      <c r="B28" s="327" t="s">
        <v>260</v>
      </c>
      <c r="C28" s="334"/>
      <c r="D28" s="334"/>
      <c r="E28" s="325"/>
    </row>
    <row r="29" spans="1:5" ht="18.75" customHeight="1">
      <c r="A29" s="326"/>
      <c r="B29" s="329" t="s">
        <v>322</v>
      </c>
      <c r="C29" s="332">
        <v>1475.26</v>
      </c>
      <c r="D29" s="332">
        <v>1536.08</v>
      </c>
      <c r="E29" s="325">
        <f t="shared" si="0"/>
        <v>104.12266312378836</v>
      </c>
    </row>
    <row r="30" spans="1:5" ht="18.75" customHeight="1">
      <c r="A30" s="326"/>
      <c r="B30" s="329" t="s">
        <v>323</v>
      </c>
      <c r="C30" s="332">
        <f>+C31*10/C29</f>
        <v>85.049482803031339</v>
      </c>
      <c r="D30" s="332">
        <f>+D31*10/D29</f>
        <v>85.271274933597212</v>
      </c>
      <c r="E30" s="325">
        <f t="shared" si="0"/>
        <v>100.26078010501196</v>
      </c>
    </row>
    <row r="31" spans="1:5" ht="18.75" customHeight="1">
      <c r="A31" s="326"/>
      <c r="B31" s="331" t="s">
        <v>324</v>
      </c>
      <c r="C31" s="332">
        <v>12547.01</v>
      </c>
      <c r="D31" s="332">
        <v>13098.35</v>
      </c>
      <c r="E31" s="325">
        <f t="shared" si="0"/>
        <v>104.39419431402382</v>
      </c>
    </row>
    <row r="32" spans="1:5" ht="18.75" customHeight="1">
      <c r="A32" s="326"/>
      <c r="B32" s="335" t="s">
        <v>327</v>
      </c>
      <c r="C32" s="336"/>
      <c r="D32" s="336"/>
      <c r="E32" s="325"/>
    </row>
    <row r="33" spans="1:5" ht="18.75" customHeight="1">
      <c r="A33" s="326"/>
      <c r="B33" s="329" t="s">
        <v>322</v>
      </c>
      <c r="C33" s="336">
        <v>434.56</v>
      </c>
      <c r="D33" s="336">
        <v>514.20000000000005</v>
      </c>
      <c r="E33" s="325">
        <f t="shared" si="0"/>
        <v>118.32658321060383</v>
      </c>
    </row>
    <row r="34" spans="1:5" ht="18.75" customHeight="1">
      <c r="A34" s="326"/>
      <c r="B34" s="329" t="s">
        <v>323</v>
      </c>
      <c r="C34" s="336">
        <f>+C35*10/C33</f>
        <v>9.3593519882179681</v>
      </c>
      <c r="D34" s="336">
        <f>+D35*10/D33</f>
        <v>9.4008168028004651</v>
      </c>
      <c r="E34" s="325">
        <f t="shared" si="0"/>
        <v>100.44303082771857</v>
      </c>
    </row>
    <row r="35" spans="1:5" ht="18.75" customHeight="1">
      <c r="A35" s="337"/>
      <c r="B35" s="338" t="s">
        <v>324</v>
      </c>
      <c r="C35" s="339">
        <v>406.72</v>
      </c>
      <c r="D35" s="339">
        <v>483.39</v>
      </c>
      <c r="E35" s="340">
        <f t="shared" si="0"/>
        <v>118.8508064516129</v>
      </c>
    </row>
  </sheetData>
  <mergeCells count="2">
    <mergeCell ref="A7:B7"/>
    <mergeCell ref="A1:C1"/>
  </mergeCells>
  <pageMargins left="1.1399999999999999" right="0.7" top="0.5600000000000000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E36"/>
  <sheetViews>
    <sheetView workbookViewId="0">
      <selection activeCell="C10" sqref="C10"/>
    </sheetView>
  </sheetViews>
  <sheetFormatPr defaultRowHeight="12.75"/>
  <cols>
    <col min="1" max="1" width="5.140625" customWidth="1"/>
    <col min="2" max="2" width="32.5703125" customWidth="1"/>
    <col min="3" max="5" width="15.42578125" customWidth="1"/>
  </cols>
  <sheetData>
    <row r="1" spans="1:5" ht="24" customHeight="1">
      <c r="A1" s="233" t="s">
        <v>329</v>
      </c>
      <c r="B1" s="220"/>
      <c r="C1" s="220"/>
      <c r="D1" s="220"/>
      <c r="E1" s="220"/>
    </row>
    <row r="2" spans="1:5" ht="18.75" customHeight="1">
      <c r="A2" s="395" t="s">
        <v>350</v>
      </c>
      <c r="B2" s="395"/>
      <c r="C2" s="220"/>
      <c r="D2" s="220"/>
      <c r="E2" s="220"/>
    </row>
    <row r="3" spans="1:5" ht="24" customHeight="1">
      <c r="A3" s="305"/>
      <c r="B3" s="305"/>
      <c r="C3" s="305"/>
      <c r="D3" s="305"/>
      <c r="E3" s="305"/>
    </row>
    <row r="4" spans="1:5" ht="66" customHeight="1">
      <c r="A4" s="306"/>
      <c r="B4" s="307"/>
      <c r="C4" s="304" t="s">
        <v>303</v>
      </c>
      <c r="D4" s="304" t="s">
        <v>304</v>
      </c>
      <c r="E4" s="304" t="s">
        <v>305</v>
      </c>
    </row>
    <row r="5" spans="1:5" ht="24" customHeight="1">
      <c r="A5" s="53" t="s">
        <v>306</v>
      </c>
      <c r="B5" s="54"/>
      <c r="C5" s="308">
        <v>200731</v>
      </c>
      <c r="D5" s="308">
        <v>237126</v>
      </c>
      <c r="E5" s="309">
        <f t="shared" ref="E5:E13" si="0">+D5/C5*100</f>
        <v>118.13123035305956</v>
      </c>
    </row>
    <row r="6" spans="1:5" ht="24" customHeight="1">
      <c r="A6" s="53" t="s">
        <v>307</v>
      </c>
      <c r="B6" s="54"/>
      <c r="C6" s="310">
        <v>1167.7</v>
      </c>
      <c r="D6" s="310">
        <f>+D7+D8</f>
        <v>1596.1100000000001</v>
      </c>
      <c r="E6" s="309">
        <f t="shared" si="0"/>
        <v>136.68836173674745</v>
      </c>
    </row>
    <row r="7" spans="1:5" ht="24" customHeight="1">
      <c r="A7" s="53"/>
      <c r="B7" s="54" t="s">
        <v>308</v>
      </c>
      <c r="C7" s="310">
        <v>890</v>
      </c>
      <c r="D7" s="310">
        <v>1158.21</v>
      </c>
      <c r="E7" s="309">
        <f t="shared" si="0"/>
        <v>130.1359550561798</v>
      </c>
    </row>
    <row r="8" spans="1:5" ht="24" customHeight="1">
      <c r="A8" s="53"/>
      <c r="B8" s="54" t="s">
        <v>349</v>
      </c>
      <c r="C8" s="310">
        <v>244.6</v>
      </c>
      <c r="D8" s="310">
        <f>234.44+203.46</f>
        <v>437.9</v>
      </c>
      <c r="E8" s="309">
        <f t="shared" si="0"/>
        <v>179.02698282910873</v>
      </c>
    </row>
    <row r="9" spans="1:5" ht="24" customHeight="1">
      <c r="A9" s="53" t="s">
        <v>309</v>
      </c>
      <c r="B9" s="54"/>
      <c r="C9" s="308">
        <f>+C10+C11</f>
        <v>4970.8500000000004</v>
      </c>
      <c r="D9" s="308">
        <f>+D10+D11</f>
        <v>5974.01</v>
      </c>
      <c r="E9" s="309">
        <f t="shared" si="0"/>
        <v>120.18085438104147</v>
      </c>
    </row>
    <row r="10" spans="1:5" ht="24" customHeight="1">
      <c r="A10" s="53"/>
      <c r="B10" s="54" t="s">
        <v>310</v>
      </c>
      <c r="C10" s="308">
        <v>3535</v>
      </c>
      <c r="D10" s="308">
        <v>3974.48</v>
      </c>
      <c r="E10" s="309">
        <f>+D10/C10*100</f>
        <v>112.43224893917963</v>
      </c>
    </row>
    <row r="11" spans="1:5" ht="24" customHeight="1">
      <c r="A11" s="53"/>
      <c r="B11" s="54" t="s">
        <v>311</v>
      </c>
      <c r="C11" s="308">
        <v>1435.85</v>
      </c>
      <c r="D11" s="308">
        <f>1096.59+407.12+495.82</f>
        <v>1999.53</v>
      </c>
      <c r="E11" s="309">
        <f t="shared" si="0"/>
        <v>139.25758261656858</v>
      </c>
    </row>
    <row r="12" spans="1:5" ht="24" customHeight="1">
      <c r="A12" s="53" t="s">
        <v>312</v>
      </c>
      <c r="B12" s="54"/>
      <c r="C12" s="308"/>
      <c r="D12" s="308"/>
      <c r="E12" s="309"/>
    </row>
    <row r="13" spans="1:5" ht="24" customHeight="1">
      <c r="A13" s="53"/>
      <c r="B13" s="54" t="s">
        <v>313</v>
      </c>
      <c r="C13" s="310">
        <v>3242.6</v>
      </c>
      <c r="D13" s="310">
        <f>2962.32+411.66+390.36</f>
        <v>3764.34</v>
      </c>
      <c r="E13" s="309">
        <f t="shared" si="0"/>
        <v>116.09017455128601</v>
      </c>
    </row>
    <row r="14" spans="1:5" ht="24" customHeight="1">
      <c r="A14" s="247"/>
      <c r="B14" s="251"/>
      <c r="C14" s="221"/>
      <c r="D14" s="221"/>
      <c r="E14" s="221"/>
    </row>
    <row r="15" spans="1:5" ht="24" customHeight="1"/>
    <row r="16" spans="1:5"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sheetData>
  <mergeCells count="1">
    <mergeCell ref="A2:B2"/>
  </mergeCells>
  <pageMargins left="1.03" right="0.7" top="0.52"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E20"/>
  <sheetViews>
    <sheetView workbookViewId="0">
      <selection activeCell="E16" sqref="E16"/>
    </sheetView>
  </sheetViews>
  <sheetFormatPr defaultRowHeight="15.75"/>
  <cols>
    <col min="1" max="1" width="3.42578125" style="220" customWidth="1"/>
    <col min="2" max="2" width="36.85546875" style="220" customWidth="1"/>
    <col min="3" max="5" width="14" style="220" customWidth="1"/>
    <col min="6" max="16384" width="9.140625" style="220"/>
  </cols>
  <sheetData>
    <row r="1" spans="1:5" ht="21" customHeight="1">
      <c r="A1" s="6" t="s">
        <v>290</v>
      </c>
      <c r="B1" s="3"/>
      <c r="C1" s="3"/>
      <c r="D1" s="3"/>
      <c r="E1" s="3"/>
    </row>
    <row r="2" spans="1:5" ht="21" customHeight="1">
      <c r="A2" s="396" t="s">
        <v>346</v>
      </c>
      <c r="B2" s="396"/>
      <c r="C2" s="3"/>
      <c r="D2" s="3"/>
      <c r="E2" s="3"/>
    </row>
    <row r="3" spans="1:5" ht="24" customHeight="1">
      <c r="A3" s="8"/>
      <c r="B3" s="8"/>
      <c r="C3" s="8"/>
      <c r="D3" s="8"/>
      <c r="E3" s="8"/>
    </row>
    <row r="4" spans="1:5" ht="56.25" customHeight="1">
      <c r="A4" s="59"/>
      <c r="B4" s="60"/>
      <c r="C4" s="227" t="s">
        <v>200</v>
      </c>
      <c r="D4" s="227" t="s">
        <v>201</v>
      </c>
      <c r="E4" s="227" t="s">
        <v>195</v>
      </c>
    </row>
    <row r="5" spans="1:5" s="233" customFormat="1" ht="22.5" customHeight="1">
      <c r="A5" s="255" t="s">
        <v>254</v>
      </c>
      <c r="B5" s="255"/>
      <c r="C5" s="256">
        <v>610</v>
      </c>
      <c r="D5" s="256">
        <v>830</v>
      </c>
      <c r="E5" s="226">
        <f>+D5/C5*100</f>
        <v>136.0655737704918</v>
      </c>
    </row>
    <row r="6" spans="1:5" ht="22.5" customHeight="1">
      <c r="A6" s="53"/>
      <c r="B6" s="54" t="s">
        <v>202</v>
      </c>
      <c r="C6" s="252">
        <v>610</v>
      </c>
      <c r="D6" s="252">
        <v>830</v>
      </c>
      <c r="E6" s="205">
        <f>+D6/C6*100</f>
        <v>136.0655737704918</v>
      </c>
    </row>
    <row r="7" spans="1:5" ht="22.5" customHeight="1">
      <c r="A7" s="53"/>
      <c r="B7" s="54" t="s">
        <v>203</v>
      </c>
      <c r="C7" s="252"/>
      <c r="D7" s="252"/>
      <c r="E7" s="205"/>
    </row>
    <row r="8" spans="1:5" ht="22.5" customHeight="1">
      <c r="A8" s="53"/>
      <c r="B8" s="54" t="s">
        <v>204</v>
      </c>
      <c r="C8" s="252"/>
      <c r="D8" s="252"/>
      <c r="E8" s="205"/>
    </row>
    <row r="9" spans="1:5" s="233" customFormat="1" ht="22.5" customHeight="1">
      <c r="A9" s="50" t="s">
        <v>205</v>
      </c>
      <c r="B9" s="51"/>
      <c r="C9" s="257"/>
      <c r="D9" s="257"/>
      <c r="E9" s="205"/>
    </row>
    <row r="10" spans="1:5" ht="22.5" customHeight="1">
      <c r="A10" s="53"/>
      <c r="B10" s="54" t="s">
        <v>255</v>
      </c>
      <c r="C10" s="252">
        <v>2890</v>
      </c>
      <c r="D10" s="252">
        <v>2576</v>
      </c>
      <c r="E10" s="205">
        <f t="shared" ref="E10:E19" si="0">+D10/C10*100</f>
        <v>89.134948096885807</v>
      </c>
    </row>
    <row r="11" spans="1:5" ht="22.5" customHeight="1">
      <c r="A11" s="53"/>
      <c r="B11" s="54" t="s">
        <v>206</v>
      </c>
      <c r="C11" s="252">
        <v>267812</v>
      </c>
      <c r="D11" s="252">
        <v>258176</v>
      </c>
      <c r="E11" s="205">
        <f t="shared" si="0"/>
        <v>96.401953609248281</v>
      </c>
    </row>
    <row r="12" spans="1:5" ht="22.5" customHeight="1">
      <c r="A12" s="53"/>
      <c r="B12" s="54" t="s">
        <v>256</v>
      </c>
      <c r="C12" s="254">
        <v>280.10000000000002</v>
      </c>
      <c r="D12" s="254">
        <v>293.2</v>
      </c>
      <c r="E12" s="205">
        <f t="shared" si="0"/>
        <v>104.67690110674759</v>
      </c>
    </row>
    <row r="13" spans="1:5" ht="22.5" customHeight="1">
      <c r="A13" s="53"/>
      <c r="B13" s="54" t="s">
        <v>314</v>
      </c>
      <c r="C13" s="254">
        <v>503.6</v>
      </c>
      <c r="D13" s="254">
        <v>526.4</v>
      </c>
      <c r="E13" s="205">
        <f t="shared" si="0"/>
        <v>104.52740270055598</v>
      </c>
    </row>
    <row r="14" spans="1:5" ht="22.5" customHeight="1">
      <c r="A14" s="53"/>
      <c r="B14" s="54" t="s">
        <v>257</v>
      </c>
      <c r="C14" s="254">
        <v>637.4</v>
      </c>
      <c r="D14" s="254">
        <v>612.20000000000005</v>
      </c>
      <c r="E14" s="205">
        <f t="shared" si="0"/>
        <v>96.046438657044249</v>
      </c>
    </row>
    <row r="15" spans="1:5" ht="22.5" customHeight="1">
      <c r="A15" s="53"/>
      <c r="B15" s="54" t="s">
        <v>316</v>
      </c>
      <c r="C15" s="254">
        <v>243.5</v>
      </c>
      <c r="D15" s="254">
        <v>226.1</v>
      </c>
      <c r="E15" s="205">
        <f t="shared" si="0"/>
        <v>92.854209445585212</v>
      </c>
    </row>
    <row r="16" spans="1:5" ht="22.5" customHeight="1">
      <c r="A16" s="53"/>
      <c r="B16" s="54" t="s">
        <v>258</v>
      </c>
      <c r="C16" s="254">
        <v>20488.599999999999</v>
      </c>
      <c r="D16" s="254">
        <v>19203.5</v>
      </c>
      <c r="E16" s="205">
        <f t="shared" si="0"/>
        <v>93.72773151899105</v>
      </c>
    </row>
    <row r="17" spans="1:5" ht="22.5" customHeight="1">
      <c r="A17" s="53"/>
      <c r="B17" s="54" t="s">
        <v>259</v>
      </c>
      <c r="C17" s="254">
        <v>2563.6999999999998</v>
      </c>
      <c r="D17" s="254">
        <v>2438.5</v>
      </c>
      <c r="E17" s="205">
        <f t="shared" si="0"/>
        <v>95.116433280024964</v>
      </c>
    </row>
    <row r="18" spans="1:5" ht="22.5" customHeight="1">
      <c r="A18" s="53"/>
      <c r="B18" s="54" t="s">
        <v>357</v>
      </c>
      <c r="C18" s="254">
        <v>35.619999999999997</v>
      </c>
      <c r="D18" s="254">
        <v>37.020000000000003</v>
      </c>
      <c r="E18" s="205">
        <f>+D18/C18*100</f>
        <v>103.93037619314993</v>
      </c>
    </row>
    <row r="19" spans="1:5" ht="22.5" customHeight="1">
      <c r="A19" s="53"/>
      <c r="B19" s="54" t="s">
        <v>315</v>
      </c>
      <c r="C19" s="254">
        <v>500</v>
      </c>
      <c r="D19" s="254">
        <v>600</v>
      </c>
      <c r="E19" s="205">
        <f t="shared" si="0"/>
        <v>120</v>
      </c>
    </row>
    <row r="20" spans="1:5" ht="7.5" customHeight="1">
      <c r="A20" s="247"/>
      <c r="B20" s="251"/>
      <c r="C20" s="253"/>
      <c r="D20" s="253"/>
      <c r="E20" s="221"/>
    </row>
  </sheetData>
  <mergeCells count="1">
    <mergeCell ref="A2:B2"/>
  </mergeCells>
  <pageMargins left="1.2" right="0.7" top="0.6"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E17"/>
  <sheetViews>
    <sheetView workbookViewId="0">
      <selection activeCell="E8" sqref="E8"/>
    </sheetView>
  </sheetViews>
  <sheetFormatPr defaultRowHeight="15.75"/>
  <cols>
    <col min="1" max="1" width="4.42578125" style="220" customWidth="1"/>
    <col min="2" max="2" width="26.85546875" style="220" customWidth="1"/>
    <col min="3" max="3" width="15.5703125" style="220" customWidth="1"/>
    <col min="4" max="4" width="15.7109375" style="220" customWidth="1"/>
    <col min="5" max="5" width="17" style="220" customWidth="1"/>
    <col min="6" max="16384" width="9.140625" style="220"/>
  </cols>
  <sheetData>
    <row r="1" spans="1:5" ht="22.5" customHeight="1">
      <c r="A1" s="42" t="s">
        <v>291</v>
      </c>
      <c r="B1" s="42"/>
      <c r="C1" s="11"/>
      <c r="D1" s="3"/>
      <c r="E1" s="3"/>
    </row>
    <row r="2" spans="1:5" ht="22.5" customHeight="1">
      <c r="A2" s="397" t="s">
        <v>346</v>
      </c>
      <c r="B2" s="397"/>
      <c r="C2" s="11"/>
      <c r="D2" s="3"/>
      <c r="E2" s="3"/>
    </row>
    <row r="3" spans="1:5" ht="22.5" customHeight="1">
      <c r="A3" s="8"/>
      <c r="B3" s="8"/>
      <c r="C3" s="8"/>
      <c r="D3" s="3"/>
      <c r="E3" s="8"/>
    </row>
    <row r="4" spans="1:5" ht="51" customHeight="1">
      <c r="A4" s="59"/>
      <c r="B4" s="60"/>
      <c r="C4" s="228" t="s">
        <v>261</v>
      </c>
      <c r="D4" s="228" t="s">
        <v>262</v>
      </c>
      <c r="E4" s="227" t="s">
        <v>207</v>
      </c>
    </row>
    <row r="5" spans="1:5" ht="25.5" customHeight="1">
      <c r="A5" s="229" t="s">
        <v>208</v>
      </c>
      <c r="B5" s="230"/>
      <c r="C5" s="232">
        <f>+C6+C7+C8</f>
        <v>1087.33</v>
      </c>
      <c r="D5" s="232">
        <f>+D6+D7+D8</f>
        <v>1132.79</v>
      </c>
      <c r="E5" s="232">
        <f>+D5/C5*100</f>
        <v>104.18088344844712</v>
      </c>
    </row>
    <row r="6" spans="1:5" ht="25.5" customHeight="1">
      <c r="A6" s="50"/>
      <c r="B6" s="248" t="s">
        <v>209</v>
      </c>
      <c r="C6" s="231">
        <f t="shared" ref="C6:D8" si="0">+C10+C14</f>
        <v>1072.81</v>
      </c>
      <c r="D6" s="231">
        <f>+D10+D14</f>
        <v>1116.79</v>
      </c>
      <c r="E6" s="231">
        <f>+D6/C6*100</f>
        <v>104.09951435948584</v>
      </c>
    </row>
    <row r="7" spans="1:5" ht="25.5" customHeight="1">
      <c r="A7" s="50"/>
      <c r="B7" s="249" t="s">
        <v>210</v>
      </c>
      <c r="C7" s="231">
        <f t="shared" si="0"/>
        <v>8.25</v>
      </c>
      <c r="D7" s="231">
        <f t="shared" si="0"/>
        <v>8.57</v>
      </c>
      <c r="E7" s="231">
        <f t="shared" ref="E7:E16" si="1">+D7/C7*100</f>
        <v>103.87878787878788</v>
      </c>
    </row>
    <row r="8" spans="1:5" ht="25.5" customHeight="1">
      <c r="A8" s="50"/>
      <c r="B8" s="249" t="s">
        <v>211</v>
      </c>
      <c r="C8" s="231">
        <f t="shared" si="0"/>
        <v>6.27</v>
      </c>
      <c r="D8" s="231">
        <f t="shared" si="0"/>
        <v>7.43</v>
      </c>
      <c r="E8" s="231">
        <f t="shared" si="1"/>
        <v>118.50079744816586</v>
      </c>
    </row>
    <row r="9" spans="1:5" ht="25.5" customHeight="1">
      <c r="A9" s="246" t="s">
        <v>212</v>
      </c>
      <c r="B9" s="250"/>
      <c r="C9" s="274">
        <f>+C10+C11+C12</f>
        <v>966.47</v>
      </c>
      <c r="D9" s="274">
        <f>+D10+D11+D12</f>
        <v>1010.82</v>
      </c>
      <c r="E9" s="274">
        <f t="shared" si="1"/>
        <v>104.58886463108013</v>
      </c>
    </row>
    <row r="10" spans="1:5" ht="25.5" customHeight="1">
      <c r="A10" s="50"/>
      <c r="B10" s="248" t="s">
        <v>209</v>
      </c>
      <c r="C10" s="231">
        <v>964.57</v>
      </c>
      <c r="D10" s="231">
        <v>1006.82</v>
      </c>
      <c r="E10" s="231">
        <f t="shared" si="1"/>
        <v>104.38019013653752</v>
      </c>
    </row>
    <row r="11" spans="1:5" ht="25.5" customHeight="1">
      <c r="A11" s="50"/>
      <c r="B11" s="249" t="s">
        <v>210</v>
      </c>
      <c r="C11" s="231">
        <v>1.4</v>
      </c>
      <c r="D11" s="231">
        <v>2.5</v>
      </c>
      <c r="E11" s="231">
        <f t="shared" si="1"/>
        <v>178.57142857142858</v>
      </c>
    </row>
    <row r="12" spans="1:5" ht="25.5" customHeight="1">
      <c r="A12" s="50"/>
      <c r="B12" s="249" t="s">
        <v>211</v>
      </c>
      <c r="C12" s="231">
        <v>0.5</v>
      </c>
      <c r="D12" s="231">
        <v>1.5</v>
      </c>
      <c r="E12" s="231">
        <f t="shared" si="1"/>
        <v>300</v>
      </c>
    </row>
    <row r="13" spans="1:5" ht="25.5" customHeight="1">
      <c r="A13" s="246" t="s">
        <v>213</v>
      </c>
      <c r="B13" s="250"/>
      <c r="C13" s="274">
        <f>+C14+C15+C16</f>
        <v>120.85999999999999</v>
      </c>
      <c r="D13" s="274">
        <f>+D14+D15+D16</f>
        <v>121.97</v>
      </c>
      <c r="E13" s="274">
        <f t="shared" si="1"/>
        <v>100.9184180043025</v>
      </c>
    </row>
    <row r="14" spans="1:5" ht="25.5" customHeight="1">
      <c r="A14" s="53"/>
      <c r="B14" s="248" t="s">
        <v>209</v>
      </c>
      <c r="C14" s="231">
        <v>108.24</v>
      </c>
      <c r="D14" s="231">
        <v>109.97</v>
      </c>
      <c r="E14" s="231">
        <f t="shared" si="1"/>
        <v>101.59830007390984</v>
      </c>
    </row>
    <row r="15" spans="1:5" ht="25.5" customHeight="1">
      <c r="A15" s="53"/>
      <c r="B15" s="249" t="s">
        <v>210</v>
      </c>
      <c r="C15" s="231">
        <v>6.85</v>
      </c>
      <c r="D15" s="231">
        <v>6.07</v>
      </c>
      <c r="E15" s="231">
        <f t="shared" si="1"/>
        <v>88.613138686131393</v>
      </c>
    </row>
    <row r="16" spans="1:5" ht="25.5" customHeight="1">
      <c r="A16" s="53"/>
      <c r="B16" s="249" t="s">
        <v>211</v>
      </c>
      <c r="C16" s="231">
        <v>5.77</v>
      </c>
      <c r="D16" s="231">
        <v>5.93</v>
      </c>
      <c r="E16" s="231">
        <f t="shared" si="1"/>
        <v>102.77296360485269</v>
      </c>
    </row>
    <row r="17" spans="1:5" ht="8.25" customHeight="1">
      <c r="A17" s="247"/>
      <c r="B17" s="251"/>
      <c r="C17" s="221"/>
      <c r="D17" s="221"/>
      <c r="E17" s="221"/>
    </row>
  </sheetData>
  <mergeCells count="1">
    <mergeCell ref="A2:B2"/>
  </mergeCells>
  <pageMargins left="1.43" right="0.7" top="0.5600000000000000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F24"/>
  <sheetViews>
    <sheetView workbookViewId="0">
      <selection activeCell="H19" sqref="H19"/>
    </sheetView>
  </sheetViews>
  <sheetFormatPr defaultColWidth="9.140625" defaultRowHeight="15.75"/>
  <cols>
    <col min="1" max="1" width="37.5703125" style="3" customWidth="1"/>
    <col min="2" max="2" width="6.140625" style="3" customWidth="1"/>
    <col min="3" max="3" width="10.42578125" style="3" customWidth="1"/>
    <col min="4" max="5" width="11.28515625" style="3" customWidth="1"/>
    <col min="6" max="6" width="12.42578125" style="3" customWidth="1"/>
    <col min="7" max="16384" width="9.140625" style="3"/>
  </cols>
  <sheetData>
    <row r="1" spans="1:6" ht="24" customHeight="1">
      <c r="A1" s="6" t="s">
        <v>292</v>
      </c>
      <c r="B1" s="6"/>
      <c r="C1" s="6"/>
    </row>
    <row r="2" spans="1:6" ht="19.5" customHeight="1">
      <c r="A2" s="3" t="s">
        <v>338</v>
      </c>
    </row>
    <row r="3" spans="1:6" ht="27" customHeight="1">
      <c r="A3" s="8"/>
      <c r="B3" s="8"/>
      <c r="C3" s="8"/>
      <c r="D3" s="8"/>
      <c r="E3" s="8"/>
      <c r="F3" s="110" t="s">
        <v>4</v>
      </c>
    </row>
    <row r="4" spans="1:6" ht="81.75" customHeight="1">
      <c r="A4" s="109"/>
      <c r="B4" s="111" t="s">
        <v>131</v>
      </c>
      <c r="C4" s="112" t="s">
        <v>288</v>
      </c>
      <c r="D4" s="112" t="s">
        <v>65</v>
      </c>
      <c r="E4" s="113" t="s">
        <v>66</v>
      </c>
      <c r="F4" s="112" t="s">
        <v>69</v>
      </c>
    </row>
    <row r="5" spans="1:6" ht="20.100000000000001" customHeight="1">
      <c r="A5" s="103" t="s">
        <v>34</v>
      </c>
      <c r="B5" s="83"/>
      <c r="C5" s="114">
        <v>107.17</v>
      </c>
      <c r="D5" s="114">
        <v>244.84</v>
      </c>
      <c r="E5" s="114">
        <v>87.32</v>
      </c>
      <c r="F5" s="114">
        <v>100.1</v>
      </c>
    </row>
    <row r="6" spans="1:6" s="6" customFormat="1" ht="19.5" customHeight="1">
      <c r="A6" s="104" t="s">
        <v>26</v>
      </c>
      <c r="B6" s="102" t="s">
        <v>97</v>
      </c>
      <c r="C6" s="115">
        <v>90.3</v>
      </c>
      <c r="D6" s="115">
        <v>98.57</v>
      </c>
      <c r="E6" s="115">
        <v>97.55</v>
      </c>
      <c r="F6" s="115">
        <v>91.41</v>
      </c>
    </row>
    <row r="7" spans="1:6" ht="19.5" customHeight="1">
      <c r="A7" s="108" t="s">
        <v>98</v>
      </c>
      <c r="B7" s="219" t="s">
        <v>99</v>
      </c>
      <c r="C7" s="107">
        <v>90.3</v>
      </c>
      <c r="D7" s="107">
        <v>98.57</v>
      </c>
      <c r="E7" s="107">
        <v>97.55</v>
      </c>
      <c r="F7" s="107">
        <v>91.41</v>
      </c>
    </row>
    <row r="8" spans="1:6" s="6" customFormat="1" ht="19.5" customHeight="1">
      <c r="A8" s="105" t="s">
        <v>100</v>
      </c>
      <c r="B8" s="101" t="s">
        <v>101</v>
      </c>
      <c r="C8" s="115">
        <v>102.85</v>
      </c>
      <c r="D8" s="115">
        <v>110.93</v>
      </c>
      <c r="E8" s="115">
        <v>102.38</v>
      </c>
      <c r="F8" s="115">
        <v>102.74</v>
      </c>
    </row>
    <row r="9" spans="1:6" ht="19.5" customHeight="1">
      <c r="A9" s="108" t="s">
        <v>102</v>
      </c>
      <c r="B9" s="219" t="s">
        <v>103</v>
      </c>
      <c r="C9" s="107">
        <v>107.09</v>
      </c>
      <c r="D9" s="107">
        <v>117.28</v>
      </c>
      <c r="E9" s="107">
        <v>103.67</v>
      </c>
      <c r="F9" s="107">
        <v>106.12</v>
      </c>
    </row>
    <row r="10" spans="1:6" ht="19.5" customHeight="1">
      <c r="A10" s="108" t="s">
        <v>104</v>
      </c>
      <c r="B10" s="219" t="s">
        <v>105</v>
      </c>
      <c r="C10" s="107">
        <v>94.19</v>
      </c>
      <c r="D10" s="107">
        <v>100.05</v>
      </c>
      <c r="E10" s="107">
        <v>95.48</v>
      </c>
      <c r="F10" s="107">
        <v>94.41</v>
      </c>
    </row>
    <row r="11" spans="1:6" ht="19.5" customHeight="1">
      <c r="A11" s="108" t="s">
        <v>106</v>
      </c>
      <c r="B11" s="219" t="s">
        <v>107</v>
      </c>
      <c r="C11" s="107">
        <v>56.06</v>
      </c>
      <c r="D11" s="107">
        <v>118</v>
      </c>
      <c r="E11" s="107">
        <v>86.83</v>
      </c>
      <c r="F11" s="107">
        <v>60.49</v>
      </c>
    </row>
    <row r="12" spans="1:6" ht="19.5" customHeight="1">
      <c r="A12" s="108" t="s">
        <v>108</v>
      </c>
      <c r="B12" s="219" t="s">
        <v>109</v>
      </c>
      <c r="C12" s="107">
        <v>99.92</v>
      </c>
      <c r="D12" s="107">
        <v>99.69</v>
      </c>
      <c r="E12" s="107">
        <v>98.46</v>
      </c>
      <c r="F12" s="107">
        <v>99.68</v>
      </c>
    </row>
    <row r="13" spans="1:6" ht="41.25" customHeight="1">
      <c r="A13" s="108" t="s">
        <v>110</v>
      </c>
      <c r="B13" s="219" t="s">
        <v>111</v>
      </c>
      <c r="C13" s="107">
        <v>77.02</v>
      </c>
      <c r="D13" s="107">
        <v>96.54</v>
      </c>
      <c r="E13" s="107">
        <v>91.46</v>
      </c>
      <c r="F13" s="107">
        <v>78.599999999999994</v>
      </c>
    </row>
    <row r="14" spans="1:6" ht="19.5" customHeight="1">
      <c r="A14" s="108" t="s">
        <v>112</v>
      </c>
      <c r="B14" s="219" t="s">
        <v>113</v>
      </c>
      <c r="C14" s="107">
        <v>22.53</v>
      </c>
      <c r="D14" s="107">
        <v>0</v>
      </c>
      <c r="E14" s="107">
        <v>0</v>
      </c>
      <c r="F14" s="107">
        <v>22.53</v>
      </c>
    </row>
    <row r="15" spans="1:6" ht="19.5" customHeight="1">
      <c r="A15" s="108" t="s">
        <v>114</v>
      </c>
      <c r="B15" s="219" t="s">
        <v>115</v>
      </c>
      <c r="C15" s="107">
        <v>79.930000000000007</v>
      </c>
      <c r="D15" s="107">
        <v>96.61</v>
      </c>
      <c r="E15" s="107">
        <v>107.72</v>
      </c>
      <c r="F15" s="107">
        <v>82.57</v>
      </c>
    </row>
    <row r="16" spans="1:6" ht="27.75" customHeight="1">
      <c r="A16" s="108" t="s">
        <v>116</v>
      </c>
      <c r="B16" s="219" t="s">
        <v>117</v>
      </c>
      <c r="C16" s="107">
        <v>100.21</v>
      </c>
      <c r="D16" s="107">
        <v>98.34</v>
      </c>
      <c r="E16" s="107">
        <v>100.86</v>
      </c>
      <c r="F16" s="107">
        <v>100.32</v>
      </c>
    </row>
    <row r="17" spans="1:6" ht="29.25" customHeight="1">
      <c r="A17" s="108" t="s">
        <v>118</v>
      </c>
      <c r="B17" s="219" t="s">
        <v>119</v>
      </c>
      <c r="C17" s="107">
        <v>98.1</v>
      </c>
      <c r="D17" s="107">
        <v>99.52</v>
      </c>
      <c r="E17" s="107">
        <v>99.32</v>
      </c>
      <c r="F17" s="107">
        <v>98.3</v>
      </c>
    </row>
    <row r="18" spans="1:6" ht="19.5" customHeight="1">
      <c r="A18" s="108" t="s">
        <v>120</v>
      </c>
      <c r="B18" s="219" t="s">
        <v>121</v>
      </c>
      <c r="C18" s="107">
        <v>99.05</v>
      </c>
      <c r="D18" s="107">
        <v>99.62</v>
      </c>
      <c r="E18" s="107">
        <v>99.25</v>
      </c>
      <c r="F18" s="107">
        <v>99.08</v>
      </c>
    </row>
    <row r="19" spans="1:6" s="6" customFormat="1" ht="27.75" customHeight="1">
      <c r="A19" s="105" t="s">
        <v>122</v>
      </c>
      <c r="B19" s="101" t="s">
        <v>123</v>
      </c>
      <c r="C19" s="115">
        <v>107.6</v>
      </c>
      <c r="D19" s="115">
        <v>253.57</v>
      </c>
      <c r="E19" s="115">
        <v>87.01</v>
      </c>
      <c r="F19" s="115">
        <v>100.13</v>
      </c>
    </row>
    <row r="20" spans="1:6" ht="29.25" customHeight="1">
      <c r="A20" s="108" t="s">
        <v>122</v>
      </c>
      <c r="B20" s="219" t="s">
        <v>124</v>
      </c>
      <c r="C20" s="107">
        <v>107.6</v>
      </c>
      <c r="D20" s="107">
        <v>253.57</v>
      </c>
      <c r="E20" s="107">
        <v>87.01</v>
      </c>
      <c r="F20" s="107">
        <v>100.13</v>
      </c>
    </row>
    <row r="21" spans="1:6" ht="29.25" customHeight="1">
      <c r="A21" s="105" t="s">
        <v>125</v>
      </c>
      <c r="B21" s="101" t="s">
        <v>126</v>
      </c>
      <c r="C21" s="115">
        <v>99.48</v>
      </c>
      <c r="D21" s="115">
        <v>100.16</v>
      </c>
      <c r="E21" s="115">
        <v>99.38</v>
      </c>
      <c r="F21" s="115">
        <v>99.47</v>
      </c>
    </row>
    <row r="22" spans="1:6" ht="19.5" customHeight="1">
      <c r="A22" s="108" t="s">
        <v>127</v>
      </c>
      <c r="B22" s="219" t="s">
        <v>128</v>
      </c>
      <c r="C22" s="107">
        <v>104.84</v>
      </c>
      <c r="D22" s="107">
        <v>100.27</v>
      </c>
      <c r="E22" s="107">
        <v>103.08</v>
      </c>
      <c r="F22" s="107">
        <v>104.54</v>
      </c>
    </row>
    <row r="23" spans="1:6" ht="30" customHeight="1">
      <c r="A23" s="108" t="s">
        <v>129</v>
      </c>
      <c r="B23" s="219" t="s">
        <v>130</v>
      </c>
      <c r="C23" s="107">
        <v>95.68</v>
      </c>
      <c r="D23" s="107">
        <v>100.07</v>
      </c>
      <c r="E23" s="107">
        <v>96.65</v>
      </c>
      <c r="F23" s="107">
        <v>95.84</v>
      </c>
    </row>
    <row r="24" spans="1:6" ht="6.75" customHeight="1">
      <c r="A24" s="63"/>
      <c r="B24" s="82"/>
      <c r="C24" s="82"/>
      <c r="D24" s="58"/>
      <c r="E24" s="58"/>
      <c r="F24" s="58"/>
    </row>
  </sheetData>
  <phoneticPr fontId="2" type="noConversion"/>
  <pageMargins left="0.9" right="0.5" top="0.5" bottom="0.62992125984252001" header="0.31496062992126" footer="0.196850393700787"/>
  <pageSetup paperSize="9" firstPageNumber="15" orientation="portrait" r:id="rId1"/>
  <headerFooter alignWithMargins="0"/>
</worksheet>
</file>

<file path=xl/worksheets/sheet8.xml><?xml version="1.0" encoding="utf-8"?>
<worksheet xmlns="http://schemas.openxmlformats.org/spreadsheetml/2006/main" xmlns:r="http://schemas.openxmlformats.org/officeDocument/2006/relationships">
  <dimension ref="A1:G23"/>
  <sheetViews>
    <sheetView workbookViewId="0">
      <selection activeCell="D9" sqref="D9"/>
    </sheetView>
  </sheetViews>
  <sheetFormatPr defaultColWidth="9.140625" defaultRowHeight="15.75"/>
  <cols>
    <col min="1" max="1" width="29.85546875" style="3" customWidth="1"/>
    <col min="2" max="2" width="8.7109375" style="116" customWidth="1"/>
    <col min="3" max="3" width="10.5703125" style="3" customWidth="1"/>
    <col min="4" max="4" width="9.42578125" style="3" customWidth="1"/>
    <col min="5" max="5" width="10.140625" style="3" customWidth="1"/>
    <col min="6" max="6" width="10" style="3" customWidth="1"/>
    <col min="7" max="7" width="10.85546875" style="3" customWidth="1"/>
    <col min="8" max="16384" width="9.140625" style="3"/>
  </cols>
  <sheetData>
    <row r="1" spans="1:7" ht="24" customHeight="1">
      <c r="A1" s="6" t="s">
        <v>293</v>
      </c>
    </row>
    <row r="2" spans="1:7" ht="19.5" customHeight="1">
      <c r="A2" s="3" t="s">
        <v>338</v>
      </c>
    </row>
    <row r="3" spans="1:7" ht="27" customHeight="1">
      <c r="A3" s="8"/>
      <c r="B3" s="117"/>
      <c r="C3" s="8"/>
      <c r="D3" s="8"/>
      <c r="E3" s="8"/>
      <c r="F3" s="8"/>
      <c r="G3" s="8"/>
    </row>
    <row r="4" spans="1:7" s="6" customFormat="1" ht="94.5" customHeight="1">
      <c r="A4" s="124"/>
      <c r="B4" s="113" t="s">
        <v>35</v>
      </c>
      <c r="C4" s="112" t="s">
        <v>36</v>
      </c>
      <c r="D4" s="113" t="s">
        <v>53</v>
      </c>
      <c r="E4" s="112" t="s">
        <v>70</v>
      </c>
      <c r="F4" s="113" t="s">
        <v>67</v>
      </c>
      <c r="G4" s="112" t="s">
        <v>71</v>
      </c>
    </row>
    <row r="5" spans="1:7" ht="20.100000000000001" customHeight="1">
      <c r="A5" s="106" t="s">
        <v>132</v>
      </c>
      <c r="B5" s="118" t="s">
        <v>156</v>
      </c>
      <c r="C5" s="121">
        <f>+E5-D5</f>
        <v>288565.01999999996</v>
      </c>
      <c r="D5" s="121">
        <v>56032.08</v>
      </c>
      <c r="E5" s="121">
        <v>344597.1</v>
      </c>
      <c r="F5" s="121">
        <v>97.57</v>
      </c>
      <c r="G5" s="121">
        <v>91.35</v>
      </c>
    </row>
    <row r="6" spans="1:7" ht="30" customHeight="1">
      <c r="A6" s="120" t="s">
        <v>133</v>
      </c>
      <c r="B6" s="118" t="s">
        <v>134</v>
      </c>
      <c r="C6" s="121">
        <f>+E6-D6</f>
        <v>2052.1799999999998</v>
      </c>
      <c r="D6" s="121">
        <v>950.19</v>
      </c>
      <c r="E6" s="121">
        <v>3002.37</v>
      </c>
      <c r="F6" s="121">
        <v>104.51</v>
      </c>
      <c r="G6" s="121">
        <v>108.91</v>
      </c>
    </row>
    <row r="7" spans="1:7" ht="20.100000000000001" customHeight="1">
      <c r="A7" s="106" t="s">
        <v>135</v>
      </c>
      <c r="B7" s="118" t="s">
        <v>136</v>
      </c>
      <c r="C7" s="121">
        <f t="shared" ref="C7:C22" si="0">+E7-D7</f>
        <v>376.88</v>
      </c>
      <c r="D7" s="121">
        <v>82.2</v>
      </c>
      <c r="E7" s="121">
        <v>459.08</v>
      </c>
      <c r="F7" s="121">
        <v>100</v>
      </c>
      <c r="G7" s="121">
        <v>95.03</v>
      </c>
    </row>
    <row r="8" spans="1:7" ht="20.100000000000001" customHeight="1">
      <c r="A8" s="106" t="s">
        <v>137</v>
      </c>
      <c r="B8" s="118" t="s">
        <v>159</v>
      </c>
      <c r="C8" s="121">
        <f t="shared" si="0"/>
        <v>5.6</v>
      </c>
      <c r="D8" s="121">
        <v>1.4</v>
      </c>
      <c r="E8" s="121">
        <v>7</v>
      </c>
      <c r="F8" s="121">
        <v>77.78</v>
      </c>
      <c r="G8" s="121">
        <v>58.82</v>
      </c>
    </row>
    <row r="9" spans="1:7" ht="79.5" customHeight="1">
      <c r="A9" s="120" t="s">
        <v>138</v>
      </c>
      <c r="B9" s="122" t="s">
        <v>139</v>
      </c>
      <c r="C9" s="123">
        <f t="shared" si="0"/>
        <v>0.51</v>
      </c>
      <c r="D9" s="123">
        <v>0.15</v>
      </c>
      <c r="E9" s="123">
        <v>0.66</v>
      </c>
      <c r="F9" s="123">
        <v>100</v>
      </c>
      <c r="G9" s="123">
        <v>59.46</v>
      </c>
    </row>
    <row r="10" spans="1:7" ht="20.100000000000001" customHeight="1">
      <c r="A10" s="106" t="s">
        <v>140</v>
      </c>
      <c r="B10" s="118" t="s">
        <v>139</v>
      </c>
      <c r="C10" s="121">
        <f t="shared" si="0"/>
        <v>940.97</v>
      </c>
      <c r="D10" s="121">
        <v>77.540000000000006</v>
      </c>
      <c r="E10" s="121">
        <v>1018.51</v>
      </c>
      <c r="F10" s="121">
        <v>96.1</v>
      </c>
      <c r="G10" s="121">
        <v>64.540000000000006</v>
      </c>
    </row>
    <row r="11" spans="1:7" ht="27.75" customHeight="1">
      <c r="A11" s="120" t="s">
        <v>141</v>
      </c>
      <c r="B11" s="118" t="s">
        <v>142</v>
      </c>
      <c r="C11" s="121">
        <f t="shared" si="0"/>
        <v>4.07</v>
      </c>
      <c r="D11" s="121">
        <v>0</v>
      </c>
      <c r="E11" s="121">
        <v>4.07</v>
      </c>
      <c r="F11" s="121">
        <v>0</v>
      </c>
      <c r="G11" s="121">
        <v>22.53</v>
      </c>
    </row>
    <row r="12" spans="1:7" ht="27.75" customHeight="1">
      <c r="A12" s="120" t="s">
        <v>143</v>
      </c>
      <c r="B12" s="118" t="s">
        <v>134</v>
      </c>
      <c r="C12" s="121">
        <f t="shared" si="0"/>
        <v>4.4000000000000004</v>
      </c>
      <c r="D12" s="121">
        <v>0</v>
      </c>
      <c r="E12" s="121">
        <v>4.4000000000000004</v>
      </c>
      <c r="F12" s="121">
        <v>0</v>
      </c>
      <c r="G12" s="121">
        <v>48.35</v>
      </c>
    </row>
    <row r="13" spans="1:7" ht="27.75" customHeight="1">
      <c r="A13" s="120" t="s">
        <v>144</v>
      </c>
      <c r="B13" s="118" t="s">
        <v>142</v>
      </c>
      <c r="C13" s="121">
        <f t="shared" si="0"/>
        <v>234.92000000000002</v>
      </c>
      <c r="D13" s="121">
        <v>46.24</v>
      </c>
      <c r="E13" s="121">
        <v>281.16000000000003</v>
      </c>
      <c r="F13" s="121">
        <v>107.72</v>
      </c>
      <c r="G13" s="121">
        <v>107.37</v>
      </c>
    </row>
    <row r="14" spans="1:7" ht="27.75" customHeight="1">
      <c r="A14" s="120" t="s">
        <v>145</v>
      </c>
      <c r="B14" s="118" t="s">
        <v>146</v>
      </c>
      <c r="C14" s="121">
        <f t="shared" si="0"/>
        <v>8802.2800000000007</v>
      </c>
      <c r="D14" s="121">
        <v>1757.76</v>
      </c>
      <c r="E14" s="121">
        <v>10560.04</v>
      </c>
      <c r="F14" s="121">
        <v>100.31</v>
      </c>
      <c r="G14" s="121">
        <v>98.17</v>
      </c>
    </row>
    <row r="15" spans="1:7" ht="20.100000000000001" customHeight="1">
      <c r="A15" s="120" t="s">
        <v>147</v>
      </c>
      <c r="B15" s="118" t="s">
        <v>134</v>
      </c>
      <c r="C15" s="121">
        <f t="shared" si="0"/>
        <v>4125</v>
      </c>
      <c r="D15" s="121">
        <v>810</v>
      </c>
      <c r="E15" s="121">
        <v>4935</v>
      </c>
      <c r="F15" s="121">
        <v>108</v>
      </c>
      <c r="G15" s="121">
        <v>109.4</v>
      </c>
    </row>
    <row r="16" spans="1:7" ht="32.25" customHeight="1">
      <c r="A16" s="120" t="s">
        <v>148</v>
      </c>
      <c r="B16" s="118" t="s">
        <v>146</v>
      </c>
      <c r="C16" s="121">
        <f t="shared" si="0"/>
        <v>106060.56999999999</v>
      </c>
      <c r="D16" s="121">
        <v>21142.41</v>
      </c>
      <c r="E16" s="121">
        <v>127202.98</v>
      </c>
      <c r="F16" s="121">
        <v>91.46</v>
      </c>
      <c r="G16" s="121">
        <v>91.4</v>
      </c>
    </row>
    <row r="17" spans="1:7" ht="45" customHeight="1">
      <c r="A17" s="120" t="s">
        <v>149</v>
      </c>
      <c r="B17" s="118" t="s">
        <v>134</v>
      </c>
      <c r="C17" s="121">
        <f t="shared" si="0"/>
        <v>1683</v>
      </c>
      <c r="D17" s="121">
        <v>336</v>
      </c>
      <c r="E17" s="121">
        <v>2019</v>
      </c>
      <c r="F17" s="121">
        <v>101.51</v>
      </c>
      <c r="G17" s="121">
        <v>100.7</v>
      </c>
    </row>
    <row r="18" spans="1:7" ht="20.100000000000001" customHeight="1">
      <c r="A18" s="120" t="s">
        <v>150</v>
      </c>
      <c r="B18" s="118" t="s">
        <v>157</v>
      </c>
      <c r="C18" s="121">
        <f t="shared" si="0"/>
        <v>20452.18</v>
      </c>
      <c r="D18" s="121">
        <v>4048.81</v>
      </c>
      <c r="E18" s="121">
        <v>24500.99</v>
      </c>
      <c r="F18" s="121">
        <v>100.34</v>
      </c>
      <c r="G18" s="121">
        <v>97.36</v>
      </c>
    </row>
    <row r="19" spans="1:7" ht="20.100000000000001" customHeight="1">
      <c r="A19" s="120" t="s">
        <v>151</v>
      </c>
      <c r="B19" s="118" t="s">
        <v>152</v>
      </c>
      <c r="C19" s="121">
        <f t="shared" si="0"/>
        <v>1645.11</v>
      </c>
      <c r="D19" s="121">
        <v>759.51</v>
      </c>
      <c r="E19" s="121">
        <v>2404.62</v>
      </c>
      <c r="F19" s="121">
        <v>86.96</v>
      </c>
      <c r="G19" s="121">
        <v>100.09</v>
      </c>
    </row>
    <row r="20" spans="1:7" ht="20.100000000000001" customHeight="1">
      <c r="A20" s="120" t="s">
        <v>153</v>
      </c>
      <c r="B20" s="118" t="s">
        <v>152</v>
      </c>
      <c r="C20" s="121">
        <f t="shared" si="0"/>
        <v>71.55</v>
      </c>
      <c r="D20" s="121">
        <v>16.190000000000001</v>
      </c>
      <c r="E20" s="121">
        <v>87.74</v>
      </c>
      <c r="F20" s="121">
        <v>112.67</v>
      </c>
      <c r="G20" s="121">
        <v>108.95</v>
      </c>
    </row>
    <row r="21" spans="1:7" ht="20.100000000000001" customHeight="1">
      <c r="A21" s="120" t="s">
        <v>154</v>
      </c>
      <c r="B21" s="118" t="s">
        <v>158</v>
      </c>
      <c r="C21" s="121">
        <f t="shared" si="0"/>
        <v>1820</v>
      </c>
      <c r="D21" s="121">
        <v>368</v>
      </c>
      <c r="E21" s="121">
        <v>2188</v>
      </c>
      <c r="F21" s="121">
        <v>103.08</v>
      </c>
      <c r="G21" s="121">
        <v>104.54</v>
      </c>
    </row>
    <row r="22" spans="1:7" ht="30" customHeight="1">
      <c r="A22" s="120" t="s">
        <v>155</v>
      </c>
      <c r="B22" s="118" t="s">
        <v>142</v>
      </c>
      <c r="C22" s="121">
        <f t="shared" si="0"/>
        <v>10080.74</v>
      </c>
      <c r="D22" s="121">
        <v>2021.2</v>
      </c>
      <c r="E22" s="121">
        <v>12101.94</v>
      </c>
      <c r="F22" s="121">
        <v>96.65</v>
      </c>
      <c r="G22" s="121">
        <v>95.84</v>
      </c>
    </row>
    <row r="23" spans="1:7" ht="6.75" customHeight="1">
      <c r="A23" s="58"/>
      <c r="B23" s="119"/>
      <c r="C23" s="58"/>
      <c r="D23" s="58"/>
      <c r="E23" s="58"/>
      <c r="F23" s="58"/>
      <c r="G23" s="58"/>
    </row>
  </sheetData>
  <phoneticPr fontId="2" type="noConversion"/>
  <pageMargins left="1.03" right="0.31" top="0.5" bottom="0.62992125984252001" header="0.31496062992126" footer="0.196850393700787"/>
  <pageSetup paperSize="9" firstPageNumber="15"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FFFF00"/>
  </sheetPr>
  <dimension ref="A1:I31"/>
  <sheetViews>
    <sheetView workbookViewId="0">
      <selection activeCell="C8" sqref="C8"/>
    </sheetView>
  </sheetViews>
  <sheetFormatPr defaultColWidth="9.140625" defaultRowHeight="15.75"/>
  <cols>
    <col min="1" max="1" width="3.42578125" style="3" customWidth="1"/>
    <col min="2" max="2" width="37.42578125" style="3" customWidth="1"/>
    <col min="3" max="7" width="14.5703125" style="3" customWidth="1"/>
    <col min="8" max="8" width="16.42578125" style="3" customWidth="1"/>
    <col min="9" max="9" width="11.5703125" style="3" bestFit="1" customWidth="1"/>
    <col min="10" max="16384" width="9.140625" style="3"/>
  </cols>
  <sheetData>
    <row r="1" spans="1:9" ht="24" customHeight="1">
      <c r="A1" s="12" t="s">
        <v>294</v>
      </c>
    </row>
    <row r="2" spans="1:9" ht="20.100000000000001" customHeight="1">
      <c r="A2" s="398" t="s">
        <v>338</v>
      </c>
      <c r="B2" s="398"/>
      <c r="C2" s="13"/>
      <c r="D2" s="13"/>
      <c r="E2" s="13"/>
      <c r="F2" s="13"/>
      <c r="G2" s="13"/>
    </row>
    <row r="3" spans="1:9" ht="20.100000000000001" customHeight="1">
      <c r="A3" s="14"/>
      <c r="B3" s="14"/>
      <c r="C3" s="14"/>
      <c r="D3" s="14"/>
      <c r="E3" s="14"/>
      <c r="F3" s="14"/>
      <c r="G3" s="15"/>
    </row>
    <row r="4" spans="1:9" ht="81.75" customHeight="1">
      <c r="A4" s="84"/>
      <c r="B4" s="85"/>
      <c r="C4" s="86" t="s">
        <v>339</v>
      </c>
      <c r="D4" s="61" t="s">
        <v>77</v>
      </c>
      <c r="E4" s="7" t="s">
        <v>78</v>
      </c>
      <c r="F4" s="61" t="s">
        <v>79</v>
      </c>
      <c r="G4" s="7" t="s">
        <v>80</v>
      </c>
      <c r="H4" s="61" t="s">
        <v>72</v>
      </c>
    </row>
    <row r="5" spans="1:9" s="128" customFormat="1" ht="17.25" customHeight="1">
      <c r="A5" s="125" t="s">
        <v>1</v>
      </c>
      <c r="B5" s="126"/>
      <c r="C5" s="127">
        <v>907313</v>
      </c>
      <c r="D5" s="127">
        <v>80253</v>
      </c>
      <c r="E5" s="127">
        <v>82005</v>
      </c>
      <c r="F5" s="127">
        <v>391918</v>
      </c>
      <c r="G5" s="152">
        <v>70.210962516481445</v>
      </c>
      <c r="H5" s="155">
        <v>76.979796432261281</v>
      </c>
      <c r="I5" s="217"/>
    </row>
    <row r="6" spans="1:9" s="128" customFormat="1" ht="17.25" customHeight="1">
      <c r="A6" s="129" t="s">
        <v>37</v>
      </c>
      <c r="B6" s="159"/>
      <c r="C6" s="139">
        <v>643226</v>
      </c>
      <c r="D6" s="139">
        <v>56652</v>
      </c>
      <c r="E6" s="139">
        <v>58065</v>
      </c>
      <c r="F6" s="139">
        <v>272606</v>
      </c>
      <c r="G6" s="154">
        <v>77.350899862789248</v>
      </c>
      <c r="H6" s="158">
        <v>80.378235255960419</v>
      </c>
      <c r="I6" s="217"/>
    </row>
    <row r="7" spans="1:9" s="133" customFormat="1" ht="17.25" customHeight="1">
      <c r="A7" s="134"/>
      <c r="B7" s="135" t="s">
        <v>40</v>
      </c>
      <c r="C7" s="130">
        <v>556726</v>
      </c>
      <c r="D7" s="130">
        <v>49895</v>
      </c>
      <c r="E7" s="130">
        <v>51240</v>
      </c>
      <c r="F7" s="130">
        <v>241077</v>
      </c>
      <c r="G7" s="153">
        <v>142.10438737589439</v>
      </c>
      <c r="H7" s="156">
        <v>144.41369395273608</v>
      </c>
      <c r="I7" s="218"/>
    </row>
    <row r="8" spans="1:9" s="133" customFormat="1" ht="17.25" customHeight="1">
      <c r="A8" s="134"/>
      <c r="B8" s="137" t="s">
        <v>160</v>
      </c>
      <c r="C8" s="130">
        <v>62070</v>
      </c>
      <c r="D8" s="130">
        <v>4520</v>
      </c>
      <c r="E8" s="130">
        <v>4600</v>
      </c>
      <c r="F8" s="130">
        <v>21093</v>
      </c>
      <c r="G8" s="153">
        <v>143.43623323978795</v>
      </c>
      <c r="H8" s="156">
        <v>143.99918077553249</v>
      </c>
    </row>
    <row r="9" spans="1:9" s="133" customFormat="1" ht="17.25" customHeight="1">
      <c r="A9" s="134"/>
      <c r="B9" s="137" t="s">
        <v>161</v>
      </c>
      <c r="C9" s="130"/>
      <c r="D9" s="130"/>
      <c r="E9" s="130"/>
      <c r="F9" s="130">
        <v>0</v>
      </c>
      <c r="G9" s="153">
        <v>0</v>
      </c>
      <c r="H9" s="157">
        <v>0</v>
      </c>
    </row>
    <row r="10" spans="1:9" s="133" customFormat="1" ht="17.25" customHeight="1">
      <c r="A10" s="134"/>
      <c r="B10" s="135" t="s">
        <v>162</v>
      </c>
      <c r="C10" s="130">
        <v>60500</v>
      </c>
      <c r="D10" s="130">
        <v>4633</v>
      </c>
      <c r="E10" s="130">
        <v>4725</v>
      </c>
      <c r="F10" s="130">
        <v>21298</v>
      </c>
      <c r="G10" s="153">
        <v>24.644030668127055</v>
      </c>
      <c r="H10" s="156">
        <v>26.679861702660723</v>
      </c>
    </row>
    <row r="11" spans="1:9" s="133" customFormat="1" ht="17.25" customHeight="1">
      <c r="A11" s="134"/>
      <c r="B11" s="135" t="s">
        <v>163</v>
      </c>
      <c r="C11" s="130">
        <v>26000</v>
      </c>
      <c r="D11" s="130">
        <v>2124</v>
      </c>
      <c r="E11" s="130">
        <v>2100</v>
      </c>
      <c r="F11" s="130">
        <v>10231</v>
      </c>
      <c r="G11" s="153">
        <v>105.84677419354837</v>
      </c>
      <c r="H11" s="156">
        <v>113.48863006100942</v>
      </c>
    </row>
    <row r="12" spans="1:9" s="133" customFormat="1" ht="17.25" customHeight="1">
      <c r="A12" s="134"/>
      <c r="B12" s="135" t="s">
        <v>164</v>
      </c>
      <c r="C12" s="130"/>
      <c r="D12" s="130"/>
      <c r="E12" s="130"/>
      <c r="F12" s="130"/>
      <c r="G12" s="153"/>
      <c r="H12" s="156"/>
    </row>
    <row r="13" spans="1:9" s="128" customFormat="1" ht="17.25" customHeight="1">
      <c r="A13" s="129" t="s">
        <v>39</v>
      </c>
      <c r="B13" s="138"/>
      <c r="C13" s="139">
        <v>264087</v>
      </c>
      <c r="D13" s="139">
        <v>23601</v>
      </c>
      <c r="E13" s="139">
        <v>23940</v>
      </c>
      <c r="F13" s="139">
        <v>119312</v>
      </c>
      <c r="G13" s="154">
        <v>57.367424696268962</v>
      </c>
      <c r="H13" s="158">
        <v>70.198394954225591</v>
      </c>
    </row>
    <row r="14" spans="1:9" s="133" customFormat="1" ht="17.25" customHeight="1">
      <c r="A14" s="143"/>
      <c r="B14" s="135" t="s">
        <v>165</v>
      </c>
      <c r="C14" s="130">
        <v>264087</v>
      </c>
      <c r="D14" s="130">
        <v>23601</v>
      </c>
      <c r="E14" s="130">
        <v>23940</v>
      </c>
      <c r="F14" s="130">
        <v>115136</v>
      </c>
      <c r="G14" s="153">
        <v>125.76171464593402</v>
      </c>
      <c r="H14" s="156">
        <v>133.45852024434629</v>
      </c>
    </row>
    <row r="15" spans="1:9" s="133" customFormat="1" ht="17.25" customHeight="1">
      <c r="A15" s="143"/>
      <c r="B15" s="137" t="s">
        <v>160</v>
      </c>
      <c r="C15" s="130">
        <v>144830</v>
      </c>
      <c r="D15" s="130">
        <v>12911</v>
      </c>
      <c r="E15" s="130">
        <v>13945</v>
      </c>
      <c r="F15" s="130">
        <v>63852</v>
      </c>
      <c r="G15" s="153">
        <v>192.13281895839074</v>
      </c>
      <c r="H15" s="156">
        <v>187.25475820405291</v>
      </c>
    </row>
    <row r="16" spans="1:9" s="133" customFormat="1" ht="17.25" customHeight="1">
      <c r="A16" s="143"/>
      <c r="B16" s="137" t="s">
        <v>166</v>
      </c>
      <c r="C16" s="130"/>
      <c r="D16" s="130">
        <v>0</v>
      </c>
      <c r="E16" s="130">
        <v>0</v>
      </c>
      <c r="F16" s="130">
        <v>4176</v>
      </c>
      <c r="G16" s="153">
        <v>0</v>
      </c>
      <c r="H16" s="156">
        <v>4.9896646075537978</v>
      </c>
    </row>
    <row r="17" spans="1:8" s="133" customFormat="1" ht="17.25" customHeight="1">
      <c r="A17" s="144"/>
      <c r="B17" s="135" t="s">
        <v>164</v>
      </c>
      <c r="C17" s="145"/>
      <c r="D17" s="145"/>
      <c r="E17" s="131"/>
      <c r="F17" s="131"/>
      <c r="G17" s="136"/>
      <c r="H17" s="132"/>
    </row>
    <row r="18" spans="1:8" s="128" customFormat="1" ht="17.25" customHeight="1">
      <c r="A18" s="129" t="s">
        <v>38</v>
      </c>
      <c r="B18" s="138"/>
      <c r="C18" s="139"/>
      <c r="D18" s="139"/>
      <c r="E18" s="140"/>
      <c r="F18" s="140"/>
      <c r="G18" s="141"/>
      <c r="H18" s="142"/>
    </row>
    <row r="19" spans="1:8" s="133" customFormat="1" ht="20.100000000000001" customHeight="1">
      <c r="A19" s="144"/>
      <c r="B19" s="135" t="s">
        <v>167</v>
      </c>
      <c r="C19" s="130"/>
      <c r="D19" s="130"/>
      <c r="E19" s="131"/>
      <c r="F19" s="131"/>
      <c r="G19" s="136"/>
      <c r="H19" s="132"/>
    </row>
    <row r="20" spans="1:8" s="133" customFormat="1" ht="20.100000000000001" customHeight="1">
      <c r="A20" s="144"/>
      <c r="B20" s="137" t="s">
        <v>160</v>
      </c>
      <c r="C20" s="130"/>
      <c r="D20" s="130"/>
      <c r="E20" s="131"/>
      <c r="F20" s="131"/>
      <c r="G20" s="136"/>
      <c r="H20" s="132"/>
    </row>
    <row r="21" spans="1:8" s="133" customFormat="1" ht="20.100000000000001" customHeight="1">
      <c r="A21" s="144"/>
      <c r="B21" s="137" t="s">
        <v>168</v>
      </c>
      <c r="C21" s="130"/>
      <c r="D21" s="130"/>
      <c r="E21" s="131"/>
      <c r="F21" s="131"/>
      <c r="G21" s="136"/>
      <c r="H21" s="132"/>
    </row>
    <row r="22" spans="1:8" s="133" customFormat="1" ht="20.100000000000001" customHeight="1">
      <c r="A22" s="146"/>
      <c r="B22" s="147" t="s">
        <v>164</v>
      </c>
      <c r="C22" s="148"/>
      <c r="D22" s="149"/>
      <c r="E22" s="149"/>
      <c r="F22" s="149"/>
      <c r="G22" s="150"/>
      <c r="H22" s="151"/>
    </row>
    <row r="23" spans="1:8" ht="20.100000000000001" customHeight="1">
      <c r="A23" s="19"/>
      <c r="B23" s="11"/>
      <c r="C23" s="11"/>
      <c r="D23" s="17"/>
      <c r="E23" s="17"/>
      <c r="F23" s="18"/>
      <c r="G23" s="18"/>
    </row>
    <row r="24" spans="1:8" ht="20.100000000000001" customHeight="1">
      <c r="A24" s="19"/>
      <c r="B24" s="11"/>
      <c r="C24" s="11"/>
      <c r="D24" s="17"/>
      <c r="E24" s="17"/>
      <c r="F24" s="18"/>
      <c r="G24" s="18"/>
    </row>
    <row r="25" spans="1:8">
      <c r="A25" s="19"/>
      <c r="B25" s="16"/>
      <c r="C25" s="16"/>
      <c r="D25" s="17"/>
      <c r="E25" s="17"/>
      <c r="F25" s="18"/>
      <c r="G25" s="18"/>
    </row>
    <row r="26" spans="1:8" ht="18.75" customHeight="1"/>
    <row r="31" spans="1:8" ht="46.5" customHeight="1"/>
  </sheetData>
  <mergeCells count="1">
    <mergeCell ref="A2:B2"/>
  </mergeCells>
  <phoneticPr fontId="2" type="noConversion"/>
  <pageMargins left="0.97" right="0.511811023622047" top="0.35" bottom="0.62992125984252001" header="0.31496062992126" footer="0.196850393700787"/>
  <pageSetup paperSize="9" firstPageNumber="1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GRDP</vt:lpstr>
      <vt:lpstr>SX NN</vt:lpstr>
      <vt:lpstr>Vụ ĐX</vt:lpstr>
      <vt:lpstr>Chăn nuôi</vt:lpstr>
      <vt:lpstr>Lâm nghiệp</vt:lpstr>
      <vt:lpstr>Thủy sản</vt:lpstr>
      <vt:lpstr>IIP</vt:lpstr>
      <vt:lpstr>SPCN</vt:lpstr>
      <vt:lpstr>Vốn đầu tư</vt:lpstr>
      <vt:lpstr>DT bán lẻ</vt:lpstr>
      <vt:lpstr>DT lưu trú, ăn uống</vt:lpstr>
      <vt:lpstr>CPI </vt:lpstr>
      <vt:lpstr>DT vận tải</vt:lpstr>
      <vt:lpstr>VT hành khách</vt:lpstr>
      <vt:lpstr>VT hàng hóa</vt:lpstr>
      <vt:lpstr>Thu NSNN</vt:lpstr>
      <vt:lpstr>Chi NSNN</vt:lpstr>
      <vt:lpstr>TT-AT XH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nnvan</dc:creator>
  <cp:lastModifiedBy>AutoBVT</cp:lastModifiedBy>
  <cp:lastPrinted>2019-06-24T06:52:44Z</cp:lastPrinted>
  <dcterms:created xsi:type="dcterms:W3CDTF">2012-04-04T08:13:05Z</dcterms:created>
  <dcterms:modified xsi:type="dcterms:W3CDTF">2019-06-26T02:33:18Z</dcterms:modified>
</cp:coreProperties>
</file>