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320" windowHeight="8115" tabRatio="774" activeTab="3"/>
  </bookViews>
  <sheets>
    <sheet name="SX NN" sheetId="12" r:id="rId1"/>
    <sheet name="IIP" sheetId="19" r:id="rId2"/>
    <sheet name="SPCN" sheetId="21" r:id="rId3"/>
    <sheet name="Vốn đầu tư" sheetId="9" r:id="rId4"/>
    <sheet name="DT bán lẻ" sheetId="20" r:id="rId5"/>
    <sheet name="DT DV" sheetId="24" r:id="rId6"/>
    <sheet name="CPI " sheetId="43" r:id="rId7"/>
    <sheet name="DT vận tải" sheetId="44" r:id="rId8"/>
    <sheet name="VT HKHH" sheetId="45" r:id="rId9"/>
    <sheet name="TT-AT XH" sheetId="50" r:id="rId10"/>
  </sheets>
  <definedNames>
    <definedName name="OLE_LINK1" localSheetId="7">'DT vận tải'!$H$6</definedName>
  </definedNames>
  <calcPr calcId="124519"/>
</workbook>
</file>

<file path=xl/calcChain.xml><?xml version="1.0" encoding="utf-8"?>
<calcChain xmlns="http://schemas.openxmlformats.org/spreadsheetml/2006/main">
  <c r="I15" i="50"/>
  <c r="D19" l="1"/>
  <c r="I14"/>
  <c r="I10"/>
  <c r="I6"/>
  <c r="D14"/>
  <c r="D10"/>
  <c r="D6"/>
  <c r="J14"/>
  <c r="J10"/>
  <c r="J6"/>
  <c r="I11" l="1"/>
  <c r="I7"/>
  <c r="H14"/>
  <c r="D15"/>
  <c r="D11"/>
  <c r="D7"/>
  <c r="F16" i="45"/>
  <c r="F10"/>
  <c r="G10" i="44"/>
  <c r="D22" i="50" l="1"/>
  <c r="G19"/>
  <c r="G15"/>
  <c r="G11"/>
  <c r="G7"/>
  <c r="G10"/>
  <c r="G14"/>
  <c r="G22"/>
  <c r="G6"/>
  <c r="F11"/>
  <c r="F15"/>
  <c r="F7"/>
  <c r="E7" l="1"/>
  <c r="E11"/>
  <c r="E15"/>
  <c r="E19"/>
  <c r="E22"/>
  <c r="E29" i="45" l="1"/>
  <c r="E28"/>
  <c r="E23"/>
  <c r="E22"/>
  <c r="H25"/>
  <c r="H19"/>
  <c r="H12"/>
  <c r="E10"/>
  <c r="H6"/>
  <c r="D6"/>
  <c r="D12"/>
  <c r="D19"/>
  <c r="D25"/>
  <c r="C25"/>
  <c r="C19"/>
  <c r="C12"/>
  <c r="C6"/>
  <c r="E6" s="1"/>
  <c r="D12" i="44"/>
  <c r="D6"/>
  <c r="C6"/>
  <c r="C12"/>
  <c r="D5" i="20"/>
  <c r="E5"/>
  <c r="C5"/>
  <c r="E25" i="45" l="1"/>
  <c r="E19"/>
  <c r="E12"/>
  <c r="E16" s="1"/>
  <c r="C5" i="44"/>
  <c r="D5"/>
  <c r="E22" i="12"/>
  <c r="E21"/>
  <c r="E20"/>
  <c r="C5" i="24" l="1"/>
  <c r="D5"/>
  <c r="B5"/>
  <c r="E30" i="12" l="1"/>
  <c r="E7"/>
  <c r="C14" i="50" l="1"/>
  <c r="C10"/>
  <c r="C6"/>
  <c r="E14" l="1"/>
  <c r="F14"/>
  <c r="E10"/>
  <c r="F10"/>
  <c r="E6"/>
  <c r="F6"/>
  <c r="E32" i="12"/>
  <c r="E33"/>
  <c r="E26"/>
  <c r="E27"/>
  <c r="E28"/>
  <c r="E29"/>
</calcChain>
</file>

<file path=xl/sharedStrings.xml><?xml version="1.0" encoding="utf-8"?>
<sst xmlns="http://schemas.openxmlformats.org/spreadsheetml/2006/main" count="288" uniqueCount="221">
  <si>
    <t>Tổng số</t>
  </si>
  <si>
    <t>TỔNG SỐ</t>
  </si>
  <si>
    <t xml:space="preserve">Tổng số </t>
  </si>
  <si>
    <t>Ngô</t>
  </si>
  <si>
    <t>Đơn vị tính: %</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</si>
  <si>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</si>
  <si>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</si>
  <si>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</si>
  <si>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</si>
  <si>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</si>
  <si>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</si>
  <si>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</si>
  <si>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</si>
  <si>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</si>
  <si>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</si>
  <si>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</si>
  <si>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</si>
  <si>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</si>
  <si>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</si>
  <si>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</si>
  <si>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</si>
  <si>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Đồ dùng, dụng cụ trang thiết bị gia đình</t>
  </si>
  <si>
    <t>Lương thực, thực phẩm</t>
  </si>
  <si>
    <t>Hàng may mặc</t>
  </si>
  <si>
    <t>Khai khoáng</t>
  </si>
  <si>
    <t>Hàng hóa và dịch vụ khác</t>
  </si>
  <si>
    <t>Sản lượng thu hoạch các loại cây trồng (Tấn)</t>
  </si>
  <si>
    <t>Dịch vụ ăn uống</t>
  </si>
  <si>
    <t xml:space="preserve">Ước tính
 kỳ báo cáo </t>
  </si>
  <si>
    <t>Diện tích gieo trồng cây hàng năm (Ha)</t>
  </si>
  <si>
    <t>Các loại cây khác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</si>
  <si>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</si>
  <si>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</si>
  <si>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</si>
  <si>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</si>
  <si>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</si>
  <si>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</si>
  <si>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</si>
  <si>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</si>
  <si>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</si>
  <si>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</si>
  <si>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</si>
  <si>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</si>
  <si>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</si>
  <si>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</si>
  <si>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</si>
  <si>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</si>
  <si>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</si>
  <si>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</si>
  <si>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</si>
  <si>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</si>
  <si>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</si>
  <si>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</si>
  <si>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</si>
  <si>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Kỳ báo cáo 
so với cùng kỳ
năm trước (%)</t>
  </si>
  <si>
    <t>Sơ bộ kỳ 
báo cáo</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</si>
  <si>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</si>
  <si>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</si>
  <si>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</si>
  <si>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</si>
  <si>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</si>
  <si>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</si>
  <si>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</si>
  <si>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</si>
  <si>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</si>
  <si>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</si>
  <si>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</si>
  <si>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</si>
  <si>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</si>
  <si>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</si>
  <si>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</si>
  <si>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r>
      <t>Đơn vị tính:</t>
    </r>
    <r>
      <rPr>
        <b/>
        <i/>
        <sz val="12"/>
        <rFont val="Times New Roman"/>
        <family val="1"/>
      </rPr>
      <t xml:space="preserve"> </t>
    </r>
    <r>
      <rPr>
        <sz val="12"/>
        <rFont val="Times New Roman"/>
        <family val="1"/>
      </rPr>
      <t>%</t>
    </r>
  </si>
  <si>
    <t>Ước tính
kỳ báo cáo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</si>
  <si>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</si>
  <si>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</si>
  <si>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</si>
  <si>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</si>
  <si>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</si>
  <si>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</si>
  <si>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</si>
  <si>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</si>
  <si>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</si>
  <si>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</si>
  <si>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</si>
  <si>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</si>
  <si>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</si>
  <si>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</si>
  <si>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</si>
  <si>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</si>
  <si>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</si>
  <si>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</si>
  <si>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</si>
  <si>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</si>
  <si>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</si>
  <si>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</si>
  <si>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</si>
  <si>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</si>
  <si>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</si>
  <si>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</si>
  <si>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</si>
  <si>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</si>
  <si>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</si>
  <si>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</si>
  <si>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</si>
  <si>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</si>
  <si>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</si>
  <si>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</si>
  <si>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</si>
  <si>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</si>
  <si>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</si>
  <si>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</si>
  <si>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</si>
  <si>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</si>
  <si>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</si>
  <si>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</si>
  <si>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</si>
  <si>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</si>
  <si>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</si>
  <si>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</si>
  <si>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</si>
  <si>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</si>
  <si>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</si>
  <si>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</si>
  <si>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</si>
  <si>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</si>
  <si>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</si>
  <si>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</si>
  <si>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</si>
  <si>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Triệu đồng</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</si>
  <si>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</si>
  <si>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</si>
  <si>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</si>
  <si>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</si>
  <si>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</si>
  <si>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</si>
  <si>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</si>
  <si>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</si>
  <si>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</si>
  <si>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</si>
  <si>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</si>
  <si>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</si>
  <si>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</si>
  <si>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</si>
  <si>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</si>
  <si>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</si>
  <si>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</si>
  <si>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</si>
  <si>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</si>
  <si>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</si>
  <si>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</si>
  <si>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</si>
  <si>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</si>
  <si>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</si>
  <si>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</si>
  <si>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</si>
  <si>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</si>
  <si>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</si>
  <si>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</si>
  <si>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</si>
  <si>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</si>
  <si>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</si>
  <si>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</si>
  <si>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</si>
  <si>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</si>
  <si>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Cộng dồn từ từ đầu năm
đến cuối kỳ
báo cáo
(Triệu đồng)</t>
  </si>
  <si>
    <t>Tháng cùng kỳ</t>
  </si>
  <si>
    <t>Cộng dồn cùng kỳ</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</si>
  <si>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</si>
  <si>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</si>
  <si>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</si>
  <si>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</si>
  <si>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</si>
  <si>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</si>
  <si>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</si>
  <si>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</si>
  <si>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</si>
  <si>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</si>
  <si>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</si>
  <si>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</si>
  <si>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Lúa</t>
  </si>
  <si>
    <t>Lúa đông xuân</t>
  </si>
  <si>
    <t>Mía</t>
  </si>
  <si>
    <t>Trong đó:</t>
  </si>
  <si>
    <t>Cộng dồn từ đầu năm đến cuối kỳ báo cáo (Triệu đồng)</t>
  </si>
  <si>
    <t>Đậu tương</t>
  </si>
  <si>
    <t>Lạc</t>
  </si>
  <si>
    <t>Cộng dồn từ
đầu năm đến
cuối kỳ báo cáo so với cùng
kỳ năm
trước (%)</t>
  </si>
  <si>
    <t>Lúa mùa</t>
  </si>
  <si>
    <t>Đậu các loại</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</si>
  <si>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</si>
  <si>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</si>
  <si>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Dịch vụ sản xuất gỗ dán, gỗ lạng, ván ép và ván mỏng khác</t>
  </si>
  <si>
    <t>Chè (trà) nguyên chất (như: chè (trà) xanh, chè (trà) đen)</t>
  </si>
  <si>
    <t>Thực hiện 
tháng trước tháng báo cáo</t>
  </si>
  <si>
    <t>Cộng dồn 
thực hiện
đến cuối
kỳ báo cáo so với kế hoạch năm
(%)</t>
  </si>
  <si>
    <t>Thực hiện
tháng trước tháng báo cáo 
(Triệu đồng)</t>
  </si>
  <si>
    <t>Kỳ báo cáo so với 
cùng kỳ năm trước 
(%)</t>
  </si>
  <si>
    <t>Thực hiện
tháng trước tháng báo cáo
(Triệu đồng)</t>
  </si>
  <si>
    <t>Kỳ
báo cáo
 so với cùng kỳ năm trước
(%)</t>
  </si>
  <si>
    <t>9. Vận tải hành khách và hàng hóa của địa phương</t>
  </si>
  <si>
    <t>A. HÀNH KHÁCH</t>
  </si>
  <si>
    <t>I. Vận chuyển (Nghìn HK)</t>
  </si>
  <si>
    <t>Đường biển</t>
  </si>
  <si>
    <t>Đường thủy nội địa</t>
  </si>
  <si>
    <t>Hàng không</t>
  </si>
  <si>
    <t>II. Luân chuyển (Nghìn lượt HK.km)</t>
  </si>
  <si>
    <t>B. HÀNG HÓA</t>
  </si>
  <si>
    <t>I. Vận chuyển (Nghìn tấn)</t>
  </si>
  <si>
    <t>II. Luân chuyển (Nghìn tấn.km)</t>
  </si>
  <si>
    <t>10. Trật tự, an toàn xã hội</t>
  </si>
  <si>
    <t>Kỳ báo cáo 
so với kỳ
trước (%)</t>
  </si>
  <si>
    <t>6. Doanh thu dịch vụ lưu trú, ăn uống, du lịch lữ hành và dịch vụ khác</t>
  </si>
  <si>
    <t>Dịch vụ lưu trú, ăn uống</t>
  </si>
  <si>
    <t>Dịch vụ lưu trú</t>
  </si>
  <si>
    <t>Du lịch lữ hành</t>
  </si>
  <si>
    <t>Dịch vụ khác</t>
  </si>
  <si>
    <t>Tháng 8 năm 2020</t>
  </si>
  <si>
    <t>Kỳ báo cáo so với kỳ trước (%)</t>
  </si>
  <si>
    <t>T7</t>
  </si>
  <si>
    <t>Chỉ số giá bình quân 8 tháng năm báo cáo so với cùng kỳ năm trước</t>
  </si>
  <si>
    <t>Kỳ gốc 2019</t>
  </si>
</sst>
</file>

<file path=xl/styles.xml><?xml version="1.0" encoding="utf-8"?>
<styleSheet xmlns="http://schemas.openxmlformats.org/spreadsheetml/2006/main">
  <numFmts count="9">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 numFmtId="170" formatCode="#,##0.00;[Red]#,##0.00"/>
    <numFmt numFmtId="171" formatCode="_(* #,##0.0_);_(* \(#,##0.0\);_(* &quot;-&quot;?_);_(@_)"/>
  </numFmts>
  <fonts count="28">
    <font>
      <sz val="10"/>
      <name val="Arial"/>
    </font>
    <font>
      <sz val="11"/>
      <color theme="1"/>
      <name val="Calibri"/>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b/>
      <i/>
      <sz val="10"/>
      <name val="Times New Roman"/>
      <family val="1"/>
    </font>
    <font>
      <sz val="10"/>
      <color rgb="FF000000"/>
      <name val="Calibri"/>
      <family val="2"/>
      <scheme val="minor"/>
    </font>
    <font>
      <sz val="12"/>
      <color rgb="FFFF0000"/>
      <name val="Times New Roman"/>
      <family val="1"/>
    </font>
    <font>
      <b/>
      <sz val="14"/>
      <name val="Calibri"/>
      <family val="2"/>
    </font>
    <font>
      <sz val="14"/>
      <color rgb="FFFF0000"/>
      <name val="Calibri"/>
      <family val="2"/>
    </font>
    <font>
      <sz val="8"/>
      <color rgb="FF000000"/>
      <name val="Arial"/>
      <family val="2"/>
    </font>
  </fonts>
  <fills count="4">
    <fill>
      <patternFill patternType="none"/>
    </fill>
    <fill>
      <patternFill patternType="gray125"/>
    </fill>
    <fill>
      <patternFill patternType="solid">
        <fgColor indexed="24"/>
      </patternFill>
    </fill>
    <fill>
      <patternFill patternType="solid">
        <fgColor theme="0"/>
        <bgColor indexed="64"/>
      </patternFill>
    </fill>
  </fills>
  <borders count="2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17">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21" fillId="0" borderId="0"/>
    <xf numFmtId="0" fontId="1" fillId="0" borderId="0"/>
    <xf numFmtId="0" fontId="8" fillId="0" borderId="0"/>
    <xf numFmtId="0" fontId="4" fillId="0" borderId="0"/>
  </cellStyleXfs>
  <cellXfs count="299">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11" fillId="0" borderId="0" xfId="0" applyNumberFormat="1" applyFont="1" applyFill="1" applyBorder="1" applyAlignment="1"/>
    <xf numFmtId="0" fontId="6" fillId="0" borderId="0" xfId="0" applyFont="1" applyFill="1" applyBorder="1"/>
    <xf numFmtId="0" fontId="6" fillId="0" borderId="0" xfId="4" applyFont="1" applyFill="1"/>
    <xf numFmtId="0" fontId="6" fillId="0" borderId="1" xfId="4" applyFont="1" applyFill="1" applyBorder="1"/>
    <xf numFmtId="0" fontId="6" fillId="0" borderId="0"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0" xfId="5" applyFont="1" applyFill="1" applyBorder="1"/>
    <xf numFmtId="0" fontId="6" fillId="0" borderId="2" xfId="5" applyFont="1" applyFill="1" applyBorder="1"/>
    <xf numFmtId="0" fontId="11" fillId="0" borderId="0" xfId="5" applyNumberFormat="1" applyFont="1" applyFill="1" applyBorder="1" applyAlignment="1">
      <alignment horizontal="left"/>
    </xf>
    <xf numFmtId="2" fontId="11" fillId="0" borderId="0" xfId="9" applyNumberFormat="1" applyFont="1" applyFill="1" applyBorder="1" applyAlignment="1">
      <alignment horizontal="right"/>
    </xf>
    <xf numFmtId="2" fontId="11" fillId="0" borderId="0" xfId="9" applyNumberFormat="1" applyFont="1" applyFill="1" applyBorder="1" applyAlignment="1">
      <alignment horizontal="right" indent="3"/>
    </xf>
    <xf numFmtId="164" fontId="11" fillId="0" borderId="0" xfId="5" applyNumberFormat="1" applyFont="1" applyFill="1" applyBorder="1" applyAlignment="1">
      <alignment horizontal="center"/>
    </xf>
    <xf numFmtId="0" fontId="6" fillId="0" borderId="0" xfId="6" applyFont="1" applyFill="1" applyBorder="1" applyAlignment="1">
      <alignment vertical="center"/>
    </xf>
    <xf numFmtId="0" fontId="6" fillId="0" borderId="0" xfId="6" applyFont="1" applyFill="1"/>
    <xf numFmtId="0" fontId="6" fillId="0" borderId="0" xfId="2" applyNumberFormat="1" applyFont="1" applyFill="1" applyBorder="1" applyAlignment="1"/>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0" xfId="0"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0" xfId="7" applyNumberFormat="1" applyFont="1" applyFill="1" applyBorder="1" applyAlignment="1"/>
    <xf numFmtId="49" fontId="14" fillId="0" borderId="11" xfId="7" applyNumberFormat="1" applyFont="1" applyFill="1" applyBorder="1" applyAlignment="1"/>
    <xf numFmtId="167" fontId="11" fillId="0" borderId="12" xfId="7" applyNumberFormat="1" applyFont="1" applyFill="1" applyBorder="1" applyAlignment="1"/>
    <xf numFmtId="167" fontId="11" fillId="0" borderId="13" xfId="7" applyNumberFormat="1" applyFont="1" applyFill="1" applyBorder="1" applyAlignment="1"/>
    <xf numFmtId="0" fontId="6" fillId="0" borderId="15" xfId="0" applyFont="1" applyFill="1" applyBorder="1"/>
    <xf numFmtId="0" fontId="6" fillId="0" borderId="16" xfId="0" applyFont="1" applyFill="1" applyBorder="1"/>
    <xf numFmtId="0" fontId="6" fillId="0" borderId="17" xfId="0" applyFont="1" applyFill="1" applyBorder="1"/>
    <xf numFmtId="0" fontId="6" fillId="0" borderId="18" xfId="0" applyFont="1" applyFill="1" applyBorder="1"/>
    <xf numFmtId="0" fontId="12" fillId="0" borderId="4" xfId="0" applyFont="1" applyFill="1" applyBorder="1" applyAlignment="1">
      <alignment horizontal="center" vertical="center" wrapText="1"/>
    </xf>
    <xf numFmtId="0" fontId="6" fillId="0" borderId="11" xfId="0" applyFont="1" applyFill="1" applyBorder="1" applyAlignment="1">
      <alignment horizontal="left" indent="2"/>
    </xf>
    <xf numFmtId="0" fontId="6" fillId="0" borderId="12" xfId="0" applyFont="1" applyFill="1" applyBorder="1"/>
    <xf numFmtId="0" fontId="6" fillId="0" borderId="14" xfId="0" applyFont="1" applyFill="1" applyBorder="1"/>
    <xf numFmtId="0" fontId="6" fillId="0" borderId="15" xfId="0" applyNumberFormat="1" applyFont="1" applyFill="1" applyBorder="1" applyAlignment="1"/>
    <xf numFmtId="0" fontId="6" fillId="0" borderId="13" xfId="2" applyNumberFormat="1" applyFont="1" applyFill="1" applyBorder="1" applyAlignment="1">
      <alignment horizontal="left" vertical="center" wrapText="1"/>
    </xf>
    <xf numFmtId="0" fontId="6" fillId="0" borderId="17" xfId="6" applyFont="1" applyFill="1" applyBorder="1"/>
    <xf numFmtId="0" fontId="6" fillId="0" borderId="18" xfId="6" applyFont="1" applyFill="1" applyBorder="1"/>
    <xf numFmtId="0" fontId="6" fillId="0" borderId="3" xfId="0" applyFont="1" applyFill="1" applyBorder="1"/>
    <xf numFmtId="0" fontId="6" fillId="0" borderId="5" xfId="5" applyFont="1" applyFill="1" applyBorder="1"/>
    <xf numFmtId="0" fontId="6" fillId="0" borderId="6" xfId="5" applyFont="1" applyFill="1" applyBorder="1"/>
    <xf numFmtId="0" fontId="6" fillId="0" borderId="20" xfId="5" applyFont="1" applyFill="1" applyBorder="1"/>
    <xf numFmtId="0" fontId="6" fillId="0" borderId="19" xfId="5" applyFont="1" applyFill="1" applyBorder="1"/>
    <xf numFmtId="0" fontId="13" fillId="0" borderId="14" xfId="5" applyNumberFormat="1" applyFont="1" applyFill="1" applyBorder="1" applyAlignment="1">
      <alignment horizontal="left"/>
    </xf>
    <xf numFmtId="0" fontId="6" fillId="0" borderId="15" xfId="5" applyFont="1" applyFill="1" applyBorder="1" applyAlignment="1"/>
    <xf numFmtId="0" fontId="11" fillId="0" borderId="15" xfId="5" applyFont="1" applyFill="1" applyBorder="1" applyAlignment="1">
      <alignment horizontal="left"/>
    </xf>
    <xf numFmtId="164" fontId="11" fillId="0" borderId="15" xfId="5" applyNumberFormat="1" applyFont="1" applyFill="1" applyBorder="1" applyAlignment="1">
      <alignment horizontal="center"/>
    </xf>
    <xf numFmtId="0" fontId="11" fillId="0" borderId="16" xfId="5" applyFont="1" applyFill="1" applyBorder="1" applyAlignment="1">
      <alignment horizontal="left"/>
    </xf>
    <xf numFmtId="164" fontId="11" fillId="0" borderId="16" xfId="5" applyNumberFormat="1" applyFont="1" applyFill="1" applyBorder="1" applyAlignment="1">
      <alignment horizontal="center"/>
    </xf>
    <xf numFmtId="0" fontId="6" fillId="0" borderId="11" xfId="5" applyNumberFormat="1" applyFont="1" applyFill="1" applyBorder="1" applyAlignment="1"/>
    <xf numFmtId="0" fontId="6" fillId="0" borderId="13" xfId="0" applyFont="1" applyFill="1" applyBorder="1"/>
    <xf numFmtId="0" fontId="11" fillId="0" borderId="14" xfId="0" applyNumberFormat="1" applyFont="1" applyFill="1" applyBorder="1" applyAlignment="1"/>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166" fontId="14" fillId="0" borderId="15" xfId="12" applyNumberFormat="1" applyFont="1" applyFill="1" applyBorder="1" applyAlignment="1">
      <alignment horizontal="right"/>
    </xf>
    <xf numFmtId="43" fontId="14" fillId="0" borderId="15" xfId="12" applyNumberFormat="1" applyFont="1" applyFill="1" applyBorder="1" applyAlignment="1">
      <alignment horizontal="right" indent="3"/>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0" fontId="18" fillId="0" borderId="8" xfId="0" applyNumberFormat="1" applyFont="1" applyFill="1" applyBorder="1" applyAlignment="1"/>
    <xf numFmtId="49" fontId="15" fillId="0" borderId="23" xfId="0" applyNumberFormat="1" applyFont="1" applyBorder="1" applyAlignment="1">
      <alignment horizontal="left" wrapText="1"/>
    </xf>
    <xf numFmtId="49" fontId="15" fillId="0" borderId="22" xfId="0" applyNumberFormat="1" applyFont="1" applyBorder="1" applyAlignment="1">
      <alignment horizontal="left" wrapText="1"/>
    </xf>
    <xf numFmtId="0" fontId="17" fillId="0" borderId="15" xfId="0" applyFont="1" applyFill="1" applyBorder="1"/>
    <xf numFmtId="2" fontId="17" fillId="0" borderId="15" xfId="0" applyNumberFormat="1" applyFont="1" applyFill="1" applyBorder="1"/>
    <xf numFmtId="49" fontId="16" fillId="0" borderId="22" xfId="0" applyNumberFormat="1" applyFont="1" applyBorder="1" applyAlignment="1">
      <alignment horizontal="left" wrapText="1" indent="1"/>
    </xf>
    <xf numFmtId="0" fontId="17" fillId="0" borderId="17" xfId="0" applyFont="1" applyFill="1" applyBorder="1"/>
    <xf numFmtId="9" fontId="17" fillId="0" borderId="1" xfId="11" applyFont="1" applyFill="1" applyBorder="1" applyAlignment="1">
      <alignment horizontal="right"/>
    </xf>
    <xf numFmtId="0" fontId="18" fillId="0" borderId="4" xfId="0" applyFont="1" applyFill="1" applyBorder="1" applyAlignment="1">
      <alignmen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2" fontId="18" fillId="0" borderId="14" xfId="0" applyNumberFormat="1" applyFont="1" applyFill="1" applyBorder="1"/>
    <xf numFmtId="2" fontId="18" fillId="0" borderId="15" xfId="0" applyNumberFormat="1" applyFont="1" applyFill="1" applyBorder="1"/>
    <xf numFmtId="0" fontId="13" fillId="0" borderId="0" xfId="0" applyFont="1" applyFill="1"/>
    <xf numFmtId="0" fontId="12" fillId="0" borderId="15" xfId="0" applyFont="1" applyFill="1" applyBorder="1"/>
    <xf numFmtId="0" fontId="12" fillId="0" borderId="0" xfId="0" applyFont="1" applyFill="1"/>
    <xf numFmtId="0" fontId="12" fillId="0" borderId="10" xfId="0" applyFont="1" applyFill="1" applyBorder="1"/>
    <xf numFmtId="0" fontId="12" fillId="0" borderId="16" xfId="0" applyFont="1" applyFill="1" applyBorder="1"/>
    <xf numFmtId="43" fontId="13" fillId="0" borderId="14" xfId="12" applyFont="1" applyFill="1" applyBorder="1" applyAlignment="1"/>
    <xf numFmtId="0" fontId="12" fillId="0" borderId="17" xfId="0" applyNumberFormat="1" applyFont="1" applyFill="1" applyBorder="1" applyAlignment="1"/>
    <xf numFmtId="0" fontId="12" fillId="0" borderId="3" xfId="0"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20"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9"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168" fontId="12" fillId="0" borderId="15" xfId="12" applyNumberFormat="1" applyFont="1" applyFill="1" applyBorder="1"/>
    <xf numFmtId="168" fontId="12" fillId="0" borderId="24" xfId="12" applyNumberFormat="1" applyFont="1" applyFill="1" applyBorder="1"/>
    <xf numFmtId="168" fontId="12" fillId="0" borderId="16" xfId="12" applyNumberFormat="1"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0" fontId="12" fillId="0" borderId="10" xfId="0" applyFont="1" applyFill="1" applyBorder="1" applyAlignment="1">
      <alignment horizontal="left"/>
    </xf>
    <xf numFmtId="0" fontId="12" fillId="0" borderId="10" xfId="0" applyNumberFormat="1" applyFont="1" applyFill="1" applyBorder="1" applyAlignment="1"/>
    <xf numFmtId="2" fontId="13" fillId="0" borderId="14" xfId="0" applyNumberFormat="1" applyFont="1" applyFill="1" applyBorder="1"/>
    <xf numFmtId="43" fontId="13" fillId="0" borderId="14" xfId="12" applyFont="1" applyFill="1" applyBorder="1" applyAlignment="1">
      <alignment horizontal="center"/>
    </xf>
    <xf numFmtId="43" fontId="13" fillId="0" borderId="14" xfId="12" applyFont="1" applyFill="1" applyBorder="1" applyAlignment="1">
      <alignment horizontal="left"/>
    </xf>
    <xf numFmtId="0" fontId="12" fillId="0" borderId="13" xfId="0" applyNumberFormat="1" applyFont="1" applyFill="1" applyBorder="1" applyAlignment="1"/>
    <xf numFmtId="2" fontId="6" fillId="0" borderId="15" xfId="0" applyNumberFormat="1" applyFont="1" applyFill="1" applyBorder="1"/>
    <xf numFmtId="2" fontId="6" fillId="0" borderId="16" xfId="0" applyNumberFormat="1" applyFont="1" applyFill="1" applyBorder="1"/>
    <xf numFmtId="0" fontId="6" fillId="0" borderId="0" xfId="5"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0" fontId="6" fillId="0" borderId="10" xfId="5" applyFont="1" applyFill="1" applyBorder="1"/>
    <xf numFmtId="0" fontId="14" fillId="0" borderId="11" xfId="5" applyNumberFormat="1" applyFont="1" applyFill="1" applyBorder="1" applyAlignment="1"/>
    <xf numFmtId="0" fontId="14" fillId="0" borderId="25" xfId="5" applyNumberFormat="1" applyFont="1" applyFill="1" applyBorder="1" applyAlignment="1"/>
    <xf numFmtId="0" fontId="6" fillId="0" borderId="25" xfId="5" applyFont="1" applyFill="1" applyBorder="1" applyAlignment="1"/>
    <xf numFmtId="49" fontId="16" fillId="0" borderId="22" xfId="0" applyNumberFormat="1" applyFont="1" applyBorder="1" applyAlignment="1">
      <alignment horizontal="center" vertical="center" wrapText="1"/>
    </xf>
    <xf numFmtId="168" fontId="13" fillId="0" borderId="14" xfId="12" applyNumberFormat="1" applyFont="1" applyFill="1" applyBorder="1"/>
    <xf numFmtId="3" fontId="6" fillId="0" borderId="16" xfId="0" applyNumberFormat="1" applyFont="1" applyFill="1" applyBorder="1"/>
    <xf numFmtId="43" fontId="6" fillId="0" borderId="0" xfId="0" applyNumberFormat="1" applyFont="1" applyFill="1" applyBorder="1"/>
    <xf numFmtId="2" fontId="12" fillId="0" borderId="24" xfId="0" applyNumberFormat="1" applyFont="1" applyFill="1" applyBorder="1"/>
    <xf numFmtId="2" fontId="12" fillId="0" borderId="16" xfId="0" applyNumberFormat="1" applyFont="1" applyFill="1" applyBorder="1"/>
    <xf numFmtId="0" fontId="11" fillId="0" borderId="26" xfId="0" applyFont="1" applyFill="1" applyBorder="1"/>
    <xf numFmtId="3" fontId="6" fillId="0" borderId="0" xfId="0" applyNumberFormat="1" applyFont="1" applyFill="1" applyBorder="1"/>
    <xf numFmtId="0" fontId="11" fillId="0" borderId="10" xfId="3" applyFont="1" applyFill="1" applyBorder="1" applyAlignment="1">
      <alignment horizontal="left" vertical="center" wrapText="1"/>
    </xf>
    <xf numFmtId="168" fontId="6" fillId="0" borderId="15" xfId="12" applyNumberFormat="1" applyFont="1" applyFill="1" applyBorder="1" applyAlignment="1">
      <alignment horizontal="right"/>
    </xf>
    <xf numFmtId="2" fontId="6" fillId="0" borderId="0" xfId="0" applyNumberFormat="1" applyFont="1" applyFill="1"/>
    <xf numFmtId="43" fontId="6" fillId="0" borderId="0" xfId="12" applyFont="1" applyFill="1"/>
    <xf numFmtId="0" fontId="17" fillId="0" borderId="17" xfId="4" applyFont="1" applyFill="1" applyBorder="1"/>
    <xf numFmtId="0" fontId="17" fillId="0" borderId="18" xfId="4"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xf numFmtId="0" fontId="18" fillId="0" borderId="8" xfId="4" applyNumberFormat="1" applyFont="1" applyFill="1" applyBorder="1"/>
    <xf numFmtId="0" fontId="18" fillId="0" borderId="9" xfId="4" applyFont="1" applyFill="1" applyBorder="1"/>
    <xf numFmtId="166" fontId="18" fillId="0" borderId="14" xfId="12" applyNumberFormat="1" applyFont="1" applyFill="1" applyBorder="1"/>
    <xf numFmtId="43" fontId="18" fillId="0" borderId="14" xfId="12" applyFont="1" applyFill="1" applyBorder="1" applyAlignment="1"/>
    <xf numFmtId="43" fontId="18" fillId="0" borderId="14" xfId="12" applyNumberFormat="1" applyFont="1" applyFill="1" applyBorder="1" applyAlignment="1"/>
    <xf numFmtId="0" fontId="18" fillId="0" borderId="0" xfId="0" applyFont="1" applyFill="1"/>
    <xf numFmtId="0" fontId="18" fillId="0" borderId="10" xfId="4" applyNumberFormat="1" applyFont="1" applyFill="1" applyBorder="1"/>
    <xf numFmtId="0" fontId="18" fillId="0" borderId="11" xfId="4" applyFont="1" applyFill="1" applyBorder="1"/>
    <xf numFmtId="166" fontId="18" fillId="0" borderId="15" xfId="12" applyNumberFormat="1" applyFont="1" applyFill="1" applyBorder="1"/>
    <xf numFmtId="43" fontId="18" fillId="0" borderId="15" xfId="12" applyFont="1" applyFill="1" applyBorder="1" applyAlignment="1"/>
    <xf numFmtId="43" fontId="18" fillId="0" borderId="15" xfId="12" applyNumberFormat="1" applyFont="1" applyFill="1" applyBorder="1" applyAlignment="1"/>
    <xf numFmtId="0" fontId="17" fillId="0" borderId="10" xfId="4" applyFont="1" applyFill="1" applyBorder="1"/>
    <xf numFmtId="0" fontId="17" fillId="0" borderId="11" xfId="8" applyFont="1" applyFill="1" applyBorder="1"/>
    <xf numFmtId="166" fontId="17" fillId="0" borderId="15" xfId="12" applyNumberFormat="1" applyFont="1" applyFill="1" applyBorder="1"/>
    <xf numFmtId="43" fontId="17" fillId="0" borderId="15" xfId="12" applyFont="1" applyFill="1" applyBorder="1" applyAlignment="1"/>
    <xf numFmtId="43" fontId="17" fillId="0" borderId="15" xfId="12" applyNumberFormat="1" applyFont="1" applyFill="1" applyBorder="1" applyAlignment="1"/>
    <xf numFmtId="0" fontId="17" fillId="0" borderId="11" xfId="8" applyFont="1" applyFill="1" applyBorder="1" applyAlignment="1">
      <alignment horizontal="left"/>
    </xf>
    <xf numFmtId="43" fontId="17" fillId="0" borderId="15" xfId="12" applyNumberFormat="1" applyFont="1" applyFill="1" applyBorder="1" applyAlignment="1">
      <alignment vertical="center" wrapText="1"/>
    </xf>
    <xf numFmtId="0" fontId="18" fillId="0" borderId="11" xfId="8" applyFont="1" applyFill="1" applyBorder="1"/>
    <xf numFmtId="0" fontId="17" fillId="0" borderId="10" xfId="0" applyFont="1" applyFill="1" applyBorder="1"/>
    <xf numFmtId="0" fontId="18" fillId="0" borderId="10" xfId="4" applyFont="1" applyFill="1" applyBorder="1"/>
    <xf numFmtId="166" fontId="22" fillId="0" borderId="15" xfId="12" applyNumberFormat="1" applyFont="1" applyFill="1" applyBorder="1" applyAlignment="1">
      <alignment horizontal="center"/>
    </xf>
    <xf numFmtId="166" fontId="17" fillId="0" borderId="15" xfId="12" applyNumberFormat="1" applyFont="1" applyFill="1" applyBorder="1" applyAlignment="1">
      <alignment horizontal="right" indent="5"/>
    </xf>
    <xf numFmtId="164" fontId="17" fillId="0" borderId="15" xfId="4" applyNumberFormat="1" applyFont="1" applyFill="1" applyBorder="1" applyAlignment="1">
      <alignment horizontal="right" indent="5"/>
    </xf>
    <xf numFmtId="164" fontId="18" fillId="0" borderId="15" xfId="4" applyNumberFormat="1" applyFont="1" applyFill="1" applyBorder="1" applyAlignment="1">
      <alignment horizontal="right" indent="5"/>
    </xf>
    <xf numFmtId="0" fontId="18" fillId="0" borderId="15" xfId="0" applyFont="1" applyFill="1" applyBorder="1"/>
    <xf numFmtId="0" fontId="18" fillId="0" borderId="12" xfId="4" applyFont="1" applyFill="1" applyBorder="1"/>
    <xf numFmtId="0" fontId="17" fillId="0" borderId="13" xfId="8" applyFont="1" applyFill="1" applyBorder="1"/>
    <xf numFmtId="166" fontId="17" fillId="0" borderId="16" xfId="12" applyNumberFormat="1" applyFont="1" applyFill="1" applyBorder="1" applyAlignment="1">
      <alignment horizontal="right" indent="5"/>
    </xf>
    <xf numFmtId="164" fontId="17" fillId="0" borderId="16" xfId="4" applyNumberFormat="1" applyFont="1" applyFill="1" applyBorder="1" applyAlignment="1">
      <alignment horizontal="right" indent="5"/>
    </xf>
    <xf numFmtId="0" fontId="17" fillId="0" borderId="16" xfId="0" applyFont="1" applyFill="1" applyBorder="1"/>
    <xf numFmtId="0" fontId="17" fillId="0" borderId="11" xfId="8" applyFont="1" applyFill="1" applyBorder="1" applyAlignment="1">
      <alignment horizontal="left" wrapText="1"/>
    </xf>
    <xf numFmtId="43" fontId="18" fillId="0" borderId="14" xfId="12" applyFont="1" applyFill="1" applyBorder="1" applyAlignment="1">
      <alignment horizontal="right"/>
    </xf>
    <xf numFmtId="43" fontId="18" fillId="0" borderId="15" xfId="12" applyFont="1" applyFill="1" applyBorder="1" applyAlignment="1">
      <alignment horizontal="right"/>
    </xf>
    <xf numFmtId="0" fontId="6" fillId="3" borderId="0" xfId="0" applyFont="1" applyFill="1"/>
    <xf numFmtId="0" fontId="6" fillId="3" borderId="1" xfId="0" applyFont="1" applyFill="1" applyBorder="1"/>
    <xf numFmtId="0" fontId="12" fillId="3" borderId="4" xfId="0" applyFont="1" applyFill="1" applyBorder="1" applyAlignment="1">
      <alignment horizontal="center" vertical="center" wrapText="1"/>
    </xf>
    <xf numFmtId="169" fontId="13" fillId="3" borderId="14" xfId="12" applyNumberFormat="1" applyFont="1" applyFill="1" applyBorder="1"/>
    <xf numFmtId="169" fontId="12" fillId="3" borderId="15" xfId="12" applyNumberFormat="1" applyFont="1" applyFill="1" applyBorder="1"/>
    <xf numFmtId="37" fontId="12" fillId="3" borderId="16" xfId="12" applyNumberFormat="1" applyFont="1" applyFill="1" applyBorder="1"/>
    <xf numFmtId="0" fontId="6" fillId="3" borderId="0" xfId="0" applyFont="1" applyFill="1" applyBorder="1"/>
    <xf numFmtId="0" fontId="6" fillId="3" borderId="27" xfId="0" applyFont="1" applyFill="1" applyBorder="1"/>
    <xf numFmtId="170" fontId="6" fillId="0" borderId="15" xfId="14" applyNumberFormat="1" applyFont="1" applyBorder="1"/>
    <xf numFmtId="170" fontId="6" fillId="3" borderId="15" xfId="14" applyNumberFormat="1" applyFont="1" applyFill="1" applyBorder="1"/>
    <xf numFmtId="170" fontId="6" fillId="0" borderId="16" xfId="14" applyNumberFormat="1" applyFont="1" applyBorder="1"/>
    <xf numFmtId="43" fontId="17" fillId="0" borderId="15" xfId="12" applyFont="1" applyFill="1" applyBorder="1" applyAlignment="1">
      <alignment horizontal="right"/>
    </xf>
    <xf numFmtId="0" fontId="11" fillId="3" borderId="0" xfId="0" applyFont="1" applyFill="1"/>
    <xf numFmtId="0" fontId="6" fillId="3" borderId="0" xfId="0" applyFont="1" applyFill="1" applyAlignment="1">
      <alignment horizontal="center"/>
    </xf>
    <xf numFmtId="0" fontId="6" fillId="3" borderId="1" xfId="0" applyFont="1" applyFill="1" applyBorder="1" applyAlignment="1">
      <alignment horizontal="center"/>
    </xf>
    <xf numFmtId="0" fontId="18" fillId="3" borderId="4" xfId="0" applyFont="1" applyFill="1" applyBorder="1"/>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3" borderId="15" xfId="0" applyFont="1" applyFill="1" applyBorder="1"/>
    <xf numFmtId="0" fontId="17" fillId="3" borderId="15" xfId="0" applyFont="1" applyFill="1" applyBorder="1" applyAlignment="1">
      <alignment horizontal="center"/>
    </xf>
    <xf numFmtId="43" fontId="17" fillId="3" borderId="15" xfId="12" applyFont="1" applyFill="1" applyBorder="1"/>
    <xf numFmtId="0" fontId="17" fillId="3" borderId="15" xfId="0" applyFont="1" applyFill="1" applyBorder="1" applyAlignment="1">
      <alignment vertical="center"/>
    </xf>
    <xf numFmtId="0" fontId="17" fillId="3" borderId="15" xfId="0" applyFont="1" applyFill="1" applyBorder="1" applyAlignment="1">
      <alignment horizontal="left" vertical="center" wrapText="1"/>
    </xf>
    <xf numFmtId="0" fontId="17" fillId="3" borderId="15" xfId="0" applyFont="1" applyFill="1" applyBorder="1" applyAlignment="1">
      <alignment horizontal="center" vertical="center"/>
    </xf>
    <xf numFmtId="43" fontId="17" fillId="3" borderId="15" xfId="12" applyFont="1" applyFill="1" applyBorder="1" applyAlignment="1">
      <alignment vertical="center"/>
    </xf>
    <xf numFmtId="0" fontId="17" fillId="3" borderId="15" xfId="0" applyFont="1" applyFill="1" applyBorder="1" applyAlignment="1">
      <alignment horizontal="center" vertical="center" wrapText="1"/>
    </xf>
    <xf numFmtId="0" fontId="6" fillId="3" borderId="16" xfId="0" applyFont="1" applyFill="1" applyBorder="1"/>
    <xf numFmtId="0" fontId="6" fillId="3" borderId="16" xfId="0" applyFont="1" applyFill="1" applyBorder="1" applyAlignment="1">
      <alignment horizontal="center"/>
    </xf>
    <xf numFmtId="0" fontId="17" fillId="3" borderId="14" xfId="0" applyFont="1" applyFill="1" applyBorder="1"/>
    <xf numFmtId="0" fontId="17" fillId="3" borderId="14" xfId="0" applyFont="1" applyFill="1" applyBorder="1" applyAlignment="1">
      <alignment horizontal="center"/>
    </xf>
    <xf numFmtId="43" fontId="17" fillId="3" borderId="14" xfId="12" applyFont="1" applyFill="1" applyBorder="1"/>
    <xf numFmtId="49" fontId="23" fillId="3" borderId="15" xfId="0" applyNumberFormat="1" applyFont="1" applyFill="1" applyBorder="1" applyAlignment="1">
      <alignment horizontal="left" vertical="center" wrapText="1"/>
    </xf>
    <xf numFmtId="0" fontId="17" fillId="3" borderId="27" xfId="0" applyFont="1" applyFill="1" applyBorder="1" applyAlignment="1">
      <alignment horizontal="center"/>
    </xf>
    <xf numFmtId="0" fontId="17" fillId="3" borderId="15" xfId="0" applyFont="1" applyFill="1" applyBorder="1" applyAlignment="1">
      <alignment vertical="center" wrapText="1"/>
    </xf>
    <xf numFmtId="43" fontId="17" fillId="0" borderId="15" xfId="12" applyFont="1" applyFill="1" applyBorder="1"/>
    <xf numFmtId="43" fontId="17" fillId="0" borderId="15" xfId="12" applyFont="1" applyFill="1" applyBorder="1" applyAlignment="1">
      <alignment vertical="center"/>
    </xf>
    <xf numFmtId="0" fontId="24" fillId="3" borderId="15" xfId="0" applyFont="1" applyFill="1" applyBorder="1"/>
    <xf numFmtId="0" fontId="24" fillId="3" borderId="15" xfId="0" applyNumberFormat="1" applyFont="1" applyFill="1" applyBorder="1" applyAlignment="1"/>
    <xf numFmtId="3" fontId="24" fillId="3" borderId="16" xfId="0" applyNumberFormat="1" applyFont="1" applyFill="1" applyBorder="1"/>
    <xf numFmtId="2" fontId="11" fillId="0" borderId="0" xfId="0" applyNumberFormat="1" applyFont="1" applyFill="1"/>
    <xf numFmtId="0" fontId="11" fillId="0" borderId="0" xfId="6" applyNumberFormat="1" applyFont="1" applyFill="1" applyBorder="1" applyAlignment="1">
      <alignment horizontal="left"/>
    </xf>
    <xf numFmtId="0" fontId="6" fillId="0" borderId="0" xfId="6" applyFont="1" applyFill="1" applyBorder="1" applyAlignment="1">
      <alignment horizontal="left" vertical="center"/>
    </xf>
    <xf numFmtId="0" fontId="13" fillId="0" borderId="15" xfId="15" applyNumberFormat="1" applyFont="1" applyBorder="1" applyAlignment="1">
      <alignment horizontal="left"/>
    </xf>
    <xf numFmtId="0" fontId="12" fillId="0" borderId="10" xfId="15" applyFont="1" applyBorder="1" applyAlignment="1">
      <alignment horizontal="left"/>
    </xf>
    <xf numFmtId="0" fontId="12" fillId="0" borderId="12" xfId="15" applyFont="1" applyBorder="1" applyAlignment="1">
      <alignment horizontal="left"/>
    </xf>
    <xf numFmtId="0" fontId="18" fillId="0" borderId="15" xfId="16" applyFont="1" applyBorder="1"/>
    <xf numFmtId="0" fontId="18" fillId="0" borderId="16" xfId="16" applyFont="1" applyBorder="1"/>
    <xf numFmtId="49" fontId="13" fillId="0" borderId="14" xfId="0" applyNumberFormat="1" applyFont="1" applyFill="1" applyBorder="1" applyAlignment="1" applyProtection="1">
      <alignment wrapText="1"/>
    </xf>
    <xf numFmtId="49" fontId="12" fillId="0" borderId="15" xfId="0" applyNumberFormat="1" applyFont="1" applyFill="1" applyBorder="1" applyAlignment="1" applyProtection="1">
      <alignment horizontal="left" wrapText="1" indent="1"/>
    </xf>
    <xf numFmtId="0" fontId="13" fillId="0" borderId="10" xfId="0" applyFont="1" applyFill="1" applyBorder="1" applyAlignment="1">
      <alignment horizontal="left"/>
    </xf>
    <xf numFmtId="0" fontId="13" fillId="0" borderId="11" xfId="0" applyFont="1" applyFill="1" applyBorder="1"/>
    <xf numFmtId="0" fontId="13" fillId="0" borderId="12" xfId="0" applyFont="1" applyFill="1" applyBorder="1" applyAlignment="1">
      <alignment horizontal="left"/>
    </xf>
    <xf numFmtId="0" fontId="13" fillId="0" borderId="13" xfId="0" applyFont="1" applyFill="1" applyBorder="1"/>
    <xf numFmtId="43" fontId="13" fillId="0" borderId="15" xfId="12" applyNumberFormat="1" applyFont="1" applyFill="1" applyBorder="1"/>
    <xf numFmtId="43" fontId="13" fillId="0" borderId="16" xfId="12" applyNumberFormat="1" applyFont="1" applyFill="1" applyBorder="1"/>
    <xf numFmtId="0" fontId="13" fillId="0" borderId="15" xfId="15" applyNumberFormat="1" applyFont="1" applyBorder="1" applyAlignment="1">
      <alignment horizontal="left" wrapText="1"/>
    </xf>
    <xf numFmtId="43" fontId="12" fillId="0" borderId="15" xfId="12" applyNumberFormat="1" applyFont="1" applyFill="1" applyBorder="1" applyAlignment="1"/>
    <xf numFmtId="43" fontId="13" fillId="0" borderId="15" xfId="12" applyNumberFormat="1" applyFont="1" applyFill="1" applyBorder="1" applyAlignment="1"/>
    <xf numFmtId="43" fontId="12" fillId="0" borderId="15" xfId="0" applyNumberFormat="1" applyFont="1" applyFill="1" applyBorder="1" applyAlignment="1"/>
    <xf numFmtId="43" fontId="6" fillId="0" borderId="15" xfId="0" applyNumberFormat="1" applyFont="1" applyFill="1" applyBorder="1" applyAlignment="1"/>
    <xf numFmtId="43" fontId="13" fillId="0" borderId="15" xfId="0" applyNumberFormat="1" applyFont="1" applyFill="1" applyBorder="1" applyAlignment="1"/>
    <xf numFmtId="43" fontId="11" fillId="0" borderId="15" xfId="0" applyNumberFormat="1" applyFont="1" applyFill="1" applyBorder="1" applyAlignment="1"/>
    <xf numFmtId="43" fontId="6" fillId="0" borderId="15" xfId="6" applyNumberFormat="1" applyFont="1" applyFill="1" applyBorder="1" applyAlignment="1"/>
    <xf numFmtId="0" fontId="24" fillId="0" borderId="0" xfId="0" applyFont="1" applyFill="1" applyBorder="1"/>
    <xf numFmtId="166" fontId="24" fillId="0" borderId="0" xfId="12" applyNumberFormat="1" applyFont="1" applyFill="1" applyBorder="1"/>
    <xf numFmtId="4" fontId="26" fillId="0" borderId="0" xfId="0" applyNumberFormat="1" applyFont="1"/>
    <xf numFmtId="0" fontId="6" fillId="0" borderId="0" xfId="0" applyFont="1" applyFill="1" applyBorder="1" applyAlignment="1">
      <alignment horizontal="center" vertical="center"/>
    </xf>
    <xf numFmtId="43" fontId="6" fillId="0" borderId="0" xfId="0" applyNumberFormat="1" applyFont="1" applyFill="1"/>
    <xf numFmtId="0" fontId="11" fillId="0" borderId="14" xfId="5" applyFont="1" applyFill="1" applyBorder="1"/>
    <xf numFmtId="170" fontId="11" fillId="0" borderId="14" xfId="14" applyNumberFormat="1" applyFont="1" applyBorder="1"/>
    <xf numFmtId="168" fontId="13" fillId="0" borderId="0" xfId="12" applyNumberFormat="1" applyFont="1" applyFill="1"/>
    <xf numFmtId="168" fontId="25" fillId="0" borderId="0" xfId="12" applyNumberFormat="1" applyFont="1"/>
    <xf numFmtId="168" fontId="12" fillId="0" borderId="0" xfId="12" applyNumberFormat="1" applyFont="1" applyFill="1"/>
    <xf numFmtId="171" fontId="13" fillId="0" borderId="0" xfId="0" applyNumberFormat="1" applyFont="1" applyFill="1"/>
    <xf numFmtId="168" fontId="27" fillId="0" borderId="0" xfId="12" applyNumberFormat="1" applyFont="1" applyFill="1" applyBorder="1" applyAlignment="1">
      <alignment horizontal="right" vertical="center" wrapText="1"/>
    </xf>
    <xf numFmtId="0" fontId="11" fillId="3" borderId="0" xfId="0" applyNumberFormat="1" applyFont="1" applyFill="1" applyBorder="1" applyAlignment="1">
      <alignment horizontal="left"/>
    </xf>
    <xf numFmtId="43" fontId="13" fillId="3" borderId="14" xfId="12" applyNumberFormat="1" applyFont="1" applyFill="1" applyBorder="1"/>
    <xf numFmtId="2" fontId="13" fillId="3" borderId="14" xfId="0" applyNumberFormat="1" applyFont="1" applyFill="1" applyBorder="1"/>
    <xf numFmtId="43" fontId="13" fillId="3" borderId="15" xfId="12" applyNumberFormat="1" applyFont="1" applyFill="1" applyBorder="1"/>
    <xf numFmtId="2" fontId="13" fillId="3" borderId="15" xfId="0" applyNumberFormat="1" applyFont="1" applyFill="1" applyBorder="1"/>
    <xf numFmtId="43" fontId="12" fillId="3" borderId="15" xfId="12" applyNumberFormat="1" applyFont="1" applyFill="1" applyBorder="1"/>
    <xf numFmtId="2" fontId="12" fillId="3" borderId="15" xfId="0" applyNumberFormat="1" applyFont="1" applyFill="1" applyBorder="1"/>
    <xf numFmtId="0" fontId="12" fillId="3" borderId="15" xfId="0" applyFont="1" applyFill="1" applyBorder="1"/>
    <xf numFmtId="43" fontId="13" fillId="3" borderId="16" xfId="12" applyNumberFormat="1" applyFont="1" applyFill="1" applyBorder="1"/>
    <xf numFmtId="2" fontId="13" fillId="3" borderId="16" xfId="0" applyNumberFormat="1" applyFont="1" applyFill="1" applyBorder="1"/>
    <xf numFmtId="0" fontId="13" fillId="3" borderId="16" xfId="0" applyFont="1" applyFill="1" applyBorder="1"/>
    <xf numFmtId="0" fontId="6" fillId="0" borderId="0" xfId="0" applyFont="1" applyFill="1" applyAlignment="1"/>
    <xf numFmtId="0" fontId="11" fillId="0" borderId="10" xfId="0" applyFont="1" applyFill="1" applyBorder="1" applyAlignment="1">
      <alignment horizontal="left"/>
    </xf>
    <xf numFmtId="0" fontId="11" fillId="0" borderId="11" xfId="0" applyFont="1" applyFill="1" applyBorder="1" applyAlignment="1">
      <alignment horizontal="left"/>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6" fillId="0" borderId="0" xfId="4" applyFont="1" applyFill="1" applyAlignment="1">
      <alignment horizontal="left"/>
    </xf>
    <xf numFmtId="0" fontId="11" fillId="0" borderId="0" xfId="10" applyNumberFormat="1" applyFont="1" applyFill="1" applyBorder="1" applyAlignment="1">
      <alignment horizontal="left"/>
    </xf>
    <xf numFmtId="0" fontId="6"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horizontal="left"/>
    </xf>
    <xf numFmtId="0" fontId="6" fillId="0" borderId="25" xfId="5" applyNumberFormat="1" applyFont="1" applyFill="1" applyBorder="1" applyAlignment="1">
      <alignment horizontal="left"/>
    </xf>
    <xf numFmtId="0" fontId="6" fillId="0" borderId="11" xfId="5" applyNumberFormat="1" applyFont="1" applyFill="1" applyBorder="1" applyAlignment="1">
      <alignment horizontal="left"/>
    </xf>
    <xf numFmtId="0" fontId="6" fillId="0" borderId="3" xfId="5" applyNumberFormat="1" applyFont="1" applyFill="1" applyBorder="1" applyAlignment="1">
      <alignment horizontal="center" vertical="center"/>
    </xf>
    <xf numFmtId="0" fontId="6"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0" borderId="1" xfId="5" applyFont="1" applyFill="1" applyBorder="1" applyAlignment="1">
      <alignment horizontal="center"/>
    </xf>
    <xf numFmtId="0" fontId="6" fillId="0" borderId="0" xfId="0" applyFont="1" applyFill="1" applyAlignment="1">
      <alignment horizontal="left"/>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13" fillId="0" borderId="14" xfId="15" applyNumberFormat="1" applyFont="1" applyBorder="1" applyAlignment="1">
      <alignment horizontal="left" wrapText="1"/>
    </xf>
    <xf numFmtId="0" fontId="13" fillId="0" borderId="15" xfId="15" applyNumberFormat="1" applyFont="1" applyBorder="1" applyAlignment="1">
      <alignment horizontal="left" wrapText="1"/>
    </xf>
  </cellXfs>
  <cellStyles count="17">
    <cellStyle name="Comma" xfId="12" builtinId="3"/>
    <cellStyle name="Comma 3" xfId="1"/>
    <cellStyle name="Normal" xfId="0" builtinId="0"/>
    <cellStyle name="Normal 12" xfId="2"/>
    <cellStyle name="Normal 2" xfId="14"/>
    <cellStyle name="Normal 3" xfId="13"/>
    <cellStyle name="Normal_02NN" xfId="3"/>
    <cellStyle name="Normal_06DTNN" xfId="4"/>
    <cellStyle name="Normal_07gia" xfId="5"/>
    <cellStyle name="Normal_07VT" xfId="6"/>
    <cellStyle name="Normal_08tmt3" xfId="16"/>
    <cellStyle name="Normal_Bctiendo2000" xfId="7"/>
    <cellStyle name="Normal_Bieu04.072" xfId="8"/>
    <cellStyle name="Normal_Book2" xfId="9"/>
    <cellStyle name="Normal_SPT3-96_Bieudautu_Dautu(6-2011)" xfId="10"/>
    <cellStyle name="Normal_SPT3-96_Van tai12.2010" xfId="15"/>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7"/>
  <sheetViews>
    <sheetView zoomScale="80" zoomScaleNormal="80" workbookViewId="0">
      <selection activeCell="B3" sqref="B3"/>
    </sheetView>
  </sheetViews>
  <sheetFormatPr defaultColWidth="9.140625" defaultRowHeight="15.75"/>
  <cols>
    <col min="1" max="1" width="3.85546875" style="3" customWidth="1"/>
    <col min="2" max="2" width="33.7109375" style="3" customWidth="1"/>
    <col min="3" max="4" width="14.85546875" style="3" customWidth="1"/>
    <col min="5" max="5" width="18.14062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c r="A1" s="2" t="s">
        <v>172</v>
      </c>
      <c r="B1" s="2"/>
      <c r="C1" s="2"/>
      <c r="D1" s="2"/>
      <c r="E1" s="2"/>
    </row>
    <row r="2" spans="1:10" ht="24" customHeight="1">
      <c r="A2" s="1"/>
      <c r="B2" s="1"/>
      <c r="C2" s="28"/>
      <c r="D2" s="1"/>
      <c r="E2" s="29"/>
    </row>
    <row r="3" spans="1:10" s="4" customFormat="1" ht="70.5" customHeight="1">
      <c r="A3" s="80"/>
      <c r="B3" s="81"/>
      <c r="C3" s="82" t="s">
        <v>84</v>
      </c>
      <c r="D3" s="82" t="s">
        <v>85</v>
      </c>
      <c r="E3" s="83" t="s">
        <v>86</v>
      </c>
    </row>
    <row r="4" spans="1:10" ht="22.5" customHeight="1">
      <c r="A4" s="32" t="s">
        <v>29</v>
      </c>
      <c r="B4" s="33"/>
      <c r="C4" s="69"/>
      <c r="D4" s="69"/>
      <c r="E4" s="72"/>
    </row>
    <row r="5" spans="1:10" ht="22.5" customHeight="1">
      <c r="A5" s="146"/>
      <c r="B5" s="35" t="s">
        <v>179</v>
      </c>
      <c r="C5" s="70"/>
      <c r="D5" s="70"/>
      <c r="E5" s="73"/>
    </row>
    <row r="6" spans="1:10" ht="22.5" customHeight="1">
      <c r="A6" s="146"/>
      <c r="B6" s="36" t="s">
        <v>180</v>
      </c>
      <c r="C6" s="149"/>
      <c r="D6" s="149"/>
      <c r="E6" s="73"/>
      <c r="J6" s="151"/>
    </row>
    <row r="7" spans="1:10" ht="22.5" customHeight="1">
      <c r="A7" s="146"/>
      <c r="B7" s="36" t="s">
        <v>187</v>
      </c>
      <c r="C7" s="149">
        <v>700</v>
      </c>
      <c r="D7" s="149">
        <v>610</v>
      </c>
      <c r="E7" s="73">
        <f>+D7/C7*100</f>
        <v>87.142857142857139</v>
      </c>
      <c r="G7" s="258"/>
    </row>
    <row r="8" spans="1:10" ht="20.25" customHeight="1">
      <c r="A8" s="37"/>
      <c r="B8" s="35" t="s">
        <v>30</v>
      </c>
      <c r="C8" s="149"/>
      <c r="D8" s="149"/>
      <c r="E8" s="73"/>
    </row>
    <row r="9" spans="1:10" ht="20.25" customHeight="1">
      <c r="A9" s="37"/>
      <c r="B9" s="36" t="s">
        <v>3</v>
      </c>
      <c r="C9" s="149"/>
      <c r="D9" s="149"/>
      <c r="E9" s="73"/>
    </row>
    <row r="10" spans="1:10" ht="20.25" customHeight="1">
      <c r="A10" s="37"/>
      <c r="B10" s="36" t="s">
        <v>181</v>
      </c>
      <c r="C10" s="149"/>
      <c r="D10" s="149"/>
      <c r="E10" s="73"/>
    </row>
    <row r="11" spans="1:10" ht="20.25" customHeight="1">
      <c r="A11" s="37"/>
      <c r="B11" s="36" t="s">
        <v>184</v>
      </c>
      <c r="C11" s="149"/>
      <c r="D11" s="149"/>
      <c r="E11" s="73"/>
    </row>
    <row r="12" spans="1:10" ht="20.25" customHeight="1">
      <c r="A12" s="37"/>
      <c r="B12" s="36" t="s">
        <v>185</v>
      </c>
      <c r="C12" s="149"/>
      <c r="D12" s="149"/>
      <c r="E12" s="73"/>
    </row>
    <row r="13" spans="1:10" ht="20.25" customHeight="1">
      <c r="A13" s="37"/>
      <c r="B13" s="36" t="s">
        <v>170</v>
      </c>
      <c r="C13" s="149"/>
      <c r="D13" s="149"/>
      <c r="E13" s="73"/>
    </row>
    <row r="14" spans="1:10" ht="20.25" customHeight="1">
      <c r="A14" s="37"/>
      <c r="B14" s="36" t="s">
        <v>188</v>
      </c>
      <c r="C14" s="149"/>
      <c r="D14" s="149"/>
      <c r="E14" s="73"/>
    </row>
    <row r="15" spans="1:10" ht="33.75" customHeight="1">
      <c r="A15" s="280" t="s">
        <v>26</v>
      </c>
      <c r="B15" s="281"/>
      <c r="C15" s="149"/>
      <c r="D15" s="149"/>
      <c r="E15" s="73"/>
    </row>
    <row r="16" spans="1:10" ht="19.5" customHeight="1">
      <c r="A16" s="148"/>
      <c r="B16" s="35" t="s">
        <v>179</v>
      </c>
      <c r="C16" s="149"/>
      <c r="D16" s="149"/>
      <c r="E16" s="73"/>
    </row>
    <row r="17" spans="1:9" ht="19.5" customHeight="1">
      <c r="A17" s="148"/>
      <c r="B17" s="36" t="s">
        <v>180</v>
      </c>
      <c r="C17" s="149"/>
      <c r="D17" s="149"/>
      <c r="E17" s="73"/>
    </row>
    <row r="18" spans="1:9" ht="19.5" customHeight="1">
      <c r="A18" s="148"/>
      <c r="B18" s="36" t="s">
        <v>187</v>
      </c>
      <c r="C18" s="149"/>
      <c r="D18" s="149"/>
      <c r="E18" s="73"/>
    </row>
    <row r="19" spans="1:9" ht="20.25" customHeight="1">
      <c r="A19" s="37"/>
      <c r="B19" s="35" t="s">
        <v>50</v>
      </c>
      <c r="C19" s="149"/>
      <c r="D19" s="149"/>
      <c r="E19" s="73"/>
    </row>
    <row r="20" spans="1:9" ht="20.25" customHeight="1">
      <c r="A20" s="37"/>
      <c r="B20" s="36" t="s">
        <v>3</v>
      </c>
      <c r="C20" s="149">
        <v>21443.048999999999</v>
      </c>
      <c r="D20" s="149">
        <v>21723.660000000003</v>
      </c>
      <c r="E20" s="73">
        <f t="shared" ref="E20:E22" si="0">+D20/C20*100</f>
        <v>101.30863386079099</v>
      </c>
    </row>
    <row r="21" spans="1:9" ht="20.25" customHeight="1">
      <c r="A21" s="37"/>
      <c r="B21" s="36" t="s">
        <v>184</v>
      </c>
      <c r="C21" s="149">
        <v>78.446400000000011</v>
      </c>
      <c r="D21" s="149">
        <v>235.61999999999998</v>
      </c>
      <c r="E21" s="73">
        <f t="shared" si="0"/>
        <v>300.35795141650851</v>
      </c>
    </row>
    <row r="22" spans="1:9" ht="20.25" customHeight="1">
      <c r="A22" s="37"/>
      <c r="B22" s="36" t="s">
        <v>185</v>
      </c>
      <c r="C22" s="149">
        <v>185.691</v>
      </c>
      <c r="D22" s="149">
        <v>461.10630000000003</v>
      </c>
      <c r="E22" s="73">
        <f t="shared" si="0"/>
        <v>248.319143092557</v>
      </c>
    </row>
    <row r="23" spans="1:9" ht="20.25" customHeight="1">
      <c r="A23" s="37"/>
      <c r="B23" s="36" t="s">
        <v>170</v>
      </c>
      <c r="C23" s="149"/>
      <c r="D23" s="149"/>
      <c r="E23" s="73"/>
      <c r="H23" s="150"/>
      <c r="I23" s="150"/>
    </row>
    <row r="24" spans="1:9" ht="20.25" customHeight="1">
      <c r="A24" s="37"/>
      <c r="B24" s="36" t="s">
        <v>188</v>
      </c>
      <c r="C24" s="149"/>
      <c r="D24" s="149"/>
      <c r="E24" s="73"/>
      <c r="H24" s="150"/>
      <c r="I24" s="150"/>
    </row>
    <row r="25" spans="1:9" s="4" customFormat="1" ht="20.25" customHeight="1">
      <c r="A25" s="278" t="s">
        <v>75</v>
      </c>
      <c r="B25" s="279"/>
      <c r="C25" s="75"/>
      <c r="D25" s="75"/>
      <c r="E25" s="73"/>
    </row>
    <row r="26" spans="1:9" ht="20.25" customHeight="1">
      <c r="A26" s="37"/>
      <c r="B26" s="38" t="s">
        <v>76</v>
      </c>
      <c r="C26" s="70">
        <v>97904</v>
      </c>
      <c r="D26" s="70">
        <v>95404</v>
      </c>
      <c r="E26" s="73">
        <f t="shared" ref="E26:E33" si="1">+D26/C26*100</f>
        <v>97.446478182709598</v>
      </c>
    </row>
    <row r="27" spans="1:9" ht="20.25" customHeight="1">
      <c r="A27" s="37"/>
      <c r="B27" s="38" t="s">
        <v>77</v>
      </c>
      <c r="C27" s="70">
        <v>19280</v>
      </c>
      <c r="D27" s="70">
        <v>19350</v>
      </c>
      <c r="E27" s="73">
        <f t="shared" si="1"/>
        <v>100.36307053941908</v>
      </c>
    </row>
    <row r="28" spans="1:9" ht="20.25" customHeight="1">
      <c r="A28" s="37"/>
      <c r="B28" s="38" t="s">
        <v>78</v>
      </c>
      <c r="C28" s="70">
        <v>201830</v>
      </c>
      <c r="D28" s="70">
        <v>190800</v>
      </c>
      <c r="E28" s="73">
        <f t="shared" si="1"/>
        <v>94.535004706931574</v>
      </c>
    </row>
    <row r="29" spans="1:9" ht="20.25" customHeight="1">
      <c r="A29" s="76"/>
      <c r="B29" s="38" t="s">
        <v>79</v>
      </c>
      <c r="C29" s="70">
        <v>1512.05</v>
      </c>
      <c r="D29" s="70">
        <v>1632</v>
      </c>
      <c r="E29" s="73">
        <f t="shared" si="1"/>
        <v>107.93293872557123</v>
      </c>
    </row>
    <row r="30" spans="1:9" ht="20.25" customHeight="1">
      <c r="A30" s="76"/>
      <c r="B30" s="77" t="s">
        <v>80</v>
      </c>
      <c r="C30" s="78">
        <v>1150</v>
      </c>
      <c r="D30" s="78">
        <v>1254</v>
      </c>
      <c r="E30" s="79">
        <f>+D30/C30*100</f>
        <v>109.04347826086958</v>
      </c>
    </row>
    <row r="31" spans="1:9" ht="20.25" customHeight="1">
      <c r="A31" s="39" t="s">
        <v>81</v>
      </c>
      <c r="B31" s="40"/>
      <c r="C31" s="70"/>
      <c r="D31" s="70"/>
      <c r="E31" s="73"/>
    </row>
    <row r="32" spans="1:9" ht="20.25" customHeight="1">
      <c r="A32" s="39"/>
      <c r="B32" s="38" t="s">
        <v>83</v>
      </c>
      <c r="C32" s="70">
        <v>783</v>
      </c>
      <c r="D32" s="70">
        <v>683</v>
      </c>
      <c r="E32" s="73">
        <f t="shared" si="1"/>
        <v>87.228607918263094</v>
      </c>
    </row>
    <row r="33" spans="1:5" ht="20.25" customHeight="1">
      <c r="A33" s="39"/>
      <c r="B33" s="38" t="s">
        <v>82</v>
      </c>
      <c r="C33" s="70">
        <v>50001</v>
      </c>
      <c r="D33" s="70">
        <v>42560</v>
      </c>
      <c r="E33" s="73">
        <f t="shared" si="1"/>
        <v>85.118297634047323</v>
      </c>
    </row>
    <row r="34" spans="1:5" ht="4.5" customHeight="1">
      <c r="A34" s="41"/>
      <c r="B34" s="42"/>
      <c r="C34" s="71"/>
      <c r="D34" s="71"/>
      <c r="E34" s="74"/>
    </row>
    <row r="35" spans="1:5">
      <c r="A35" s="30"/>
      <c r="B35" s="31"/>
    </row>
    <row r="36" spans="1:5">
      <c r="A36" s="30"/>
      <c r="B36" s="31"/>
    </row>
    <row r="37" spans="1:5">
      <c r="A37" s="30"/>
      <c r="B37" s="1"/>
    </row>
  </sheetData>
  <mergeCells count="2">
    <mergeCell ref="A25:B25"/>
    <mergeCell ref="A15:B15"/>
  </mergeCells>
  <phoneticPr fontId="3"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J25"/>
  <sheetViews>
    <sheetView zoomScale="90" zoomScaleNormal="90" workbookViewId="0">
      <selection activeCell="B4" sqref="B4"/>
    </sheetView>
  </sheetViews>
  <sheetFormatPr defaultColWidth="9.140625" defaultRowHeight="16.5" customHeight="1"/>
  <cols>
    <col min="1" max="1" width="2.42578125" style="8" customWidth="1"/>
    <col min="2" max="2" width="27.7109375" style="8" customWidth="1"/>
    <col min="3" max="3" width="9.140625" style="8" customWidth="1"/>
    <col min="4" max="5" width="11.28515625" style="8" customWidth="1"/>
    <col min="6" max="6" width="11.85546875" style="8" customWidth="1"/>
    <col min="7" max="7" width="13.28515625" style="8" customWidth="1"/>
    <col min="8" max="8" width="11" style="197" hidden="1" customWidth="1"/>
    <col min="9" max="9" width="11.28515625" style="197" hidden="1" customWidth="1"/>
    <col min="10" max="10" width="8.5703125" style="8" hidden="1" customWidth="1"/>
    <col min="11" max="16384" width="9.140625" style="8"/>
  </cols>
  <sheetData>
    <row r="1" spans="1:10" ht="24" customHeight="1">
      <c r="A1" s="285" t="s">
        <v>209</v>
      </c>
      <c r="B1" s="285"/>
    </row>
    <row r="2" spans="1:10" ht="19.5" customHeight="1">
      <c r="A2" s="293" t="s">
        <v>216</v>
      </c>
      <c r="B2" s="293"/>
    </row>
    <row r="3" spans="1:10" ht="16.5" customHeight="1">
      <c r="A3" s="6"/>
      <c r="B3" s="6"/>
      <c r="C3" s="6"/>
      <c r="D3" s="6"/>
      <c r="E3" s="6"/>
      <c r="F3" s="6"/>
    </row>
    <row r="4" spans="1:10" ht="94.5" customHeight="1">
      <c r="A4" s="45"/>
      <c r="B4" s="46"/>
      <c r="C4" s="5" t="s">
        <v>55</v>
      </c>
      <c r="D4" s="47" t="s">
        <v>66</v>
      </c>
      <c r="E4" s="5" t="s">
        <v>210</v>
      </c>
      <c r="F4" s="47" t="s">
        <v>54</v>
      </c>
      <c r="G4" s="47" t="s">
        <v>67</v>
      </c>
      <c r="H4" s="193" t="s">
        <v>165</v>
      </c>
      <c r="I4" s="193" t="s">
        <v>166</v>
      </c>
      <c r="J4" s="257" t="s">
        <v>218</v>
      </c>
    </row>
    <row r="5" spans="1:10" ht="17.25" customHeight="1">
      <c r="A5" s="34" t="s">
        <v>42</v>
      </c>
      <c r="B5" s="38"/>
      <c r="C5" s="50"/>
      <c r="D5" s="50"/>
      <c r="E5" s="50"/>
      <c r="F5" s="50"/>
      <c r="G5" s="50"/>
      <c r="H5" s="198"/>
      <c r="I5" s="198"/>
    </row>
    <row r="6" spans="1:10" ht="17.25" customHeight="1">
      <c r="A6" s="37"/>
      <c r="B6" s="38" t="s">
        <v>44</v>
      </c>
      <c r="C6" s="43">
        <f>+C7+C8+C9</f>
        <v>5</v>
      </c>
      <c r="D6" s="43">
        <f>+D7</f>
        <v>45</v>
      </c>
      <c r="E6" s="132">
        <f>+C6/J6*100</f>
        <v>125</v>
      </c>
      <c r="F6" s="132">
        <f>+C6/H6*100</f>
        <v>166.66666666666669</v>
      </c>
      <c r="G6" s="132">
        <f>+D6/I6*100</f>
        <v>118.42105263157893</v>
      </c>
      <c r="H6" s="227">
        <v>3</v>
      </c>
      <c r="I6" s="227">
        <f>+I7</f>
        <v>38</v>
      </c>
      <c r="J6" s="254">
        <f>+J7</f>
        <v>4</v>
      </c>
    </row>
    <row r="7" spans="1:10" ht="17.25" customHeight="1">
      <c r="A7" s="37"/>
      <c r="B7" s="48" t="s">
        <v>51</v>
      </c>
      <c r="C7" s="51">
        <v>5</v>
      </c>
      <c r="D7" s="51">
        <f>36+4+5</f>
        <v>45</v>
      </c>
      <c r="E7" s="132">
        <f>+C7/J7*100</f>
        <v>125</v>
      </c>
      <c r="F7" s="132">
        <f>+C7/H7*100</f>
        <v>166.66666666666669</v>
      </c>
      <c r="G7" s="132">
        <f t="shared" ref="G7:G22" si="0">+D7/I7*100</f>
        <v>118.42105263157893</v>
      </c>
      <c r="H7" s="228">
        <v>3</v>
      </c>
      <c r="I7" s="228">
        <f>35+3</f>
        <v>38</v>
      </c>
      <c r="J7" s="254">
        <v>4</v>
      </c>
    </row>
    <row r="8" spans="1:10" ht="17.25" customHeight="1">
      <c r="A8" s="37"/>
      <c r="B8" s="48" t="s">
        <v>52</v>
      </c>
      <c r="C8" s="51"/>
      <c r="D8" s="51"/>
      <c r="E8" s="132"/>
      <c r="F8" s="132"/>
      <c r="G8" s="132"/>
      <c r="H8" s="228"/>
      <c r="I8" s="228"/>
      <c r="J8" s="254"/>
    </row>
    <row r="9" spans="1:10" ht="17.25" customHeight="1">
      <c r="A9" s="37"/>
      <c r="B9" s="48" t="s">
        <v>53</v>
      </c>
      <c r="C9" s="51"/>
      <c r="D9" s="51"/>
      <c r="E9" s="132"/>
      <c r="F9" s="132"/>
      <c r="G9" s="132"/>
      <c r="H9" s="228"/>
      <c r="I9" s="228"/>
      <c r="J9" s="254"/>
    </row>
    <row r="10" spans="1:10" ht="17.25" customHeight="1">
      <c r="A10" s="37"/>
      <c r="B10" s="38" t="s">
        <v>45</v>
      </c>
      <c r="C10" s="43">
        <f>+C11+C12+C13</f>
        <v>1</v>
      </c>
      <c r="D10" s="43">
        <f>+D11</f>
        <v>17</v>
      </c>
      <c r="E10" s="132">
        <f>+C10/J10*100</f>
        <v>25</v>
      </c>
      <c r="F10" s="132">
        <f t="shared" ref="F10:F15" si="1">+C10/H10*100</f>
        <v>100</v>
      </c>
      <c r="G10" s="132">
        <f t="shared" si="0"/>
        <v>100</v>
      </c>
      <c r="H10" s="227">
        <v>1</v>
      </c>
      <c r="I10" s="227">
        <f>+I11</f>
        <v>17</v>
      </c>
      <c r="J10" s="254">
        <f>+J11</f>
        <v>4</v>
      </c>
    </row>
    <row r="11" spans="1:10" ht="17.25" customHeight="1">
      <c r="A11" s="37"/>
      <c r="B11" s="48" t="s">
        <v>51</v>
      </c>
      <c r="C11" s="43">
        <v>1</v>
      </c>
      <c r="D11" s="43">
        <f>12+4+1</f>
        <v>17</v>
      </c>
      <c r="E11" s="132">
        <f>+C11/J11*100</f>
        <v>25</v>
      </c>
      <c r="F11" s="132">
        <f t="shared" si="1"/>
        <v>100</v>
      </c>
      <c r="G11" s="132">
        <f t="shared" si="0"/>
        <v>100</v>
      </c>
      <c r="H11" s="227">
        <v>1</v>
      </c>
      <c r="I11" s="227">
        <f>16+1</f>
        <v>17</v>
      </c>
      <c r="J11" s="254">
        <v>4</v>
      </c>
    </row>
    <row r="12" spans="1:10" ht="17.25" customHeight="1">
      <c r="A12" s="37"/>
      <c r="B12" s="48" t="s">
        <v>52</v>
      </c>
      <c r="C12" s="43"/>
      <c r="D12" s="43"/>
      <c r="E12" s="132"/>
      <c r="F12" s="132"/>
      <c r="G12" s="132"/>
      <c r="H12" s="227"/>
      <c r="I12" s="227"/>
      <c r="J12" s="254"/>
    </row>
    <row r="13" spans="1:10" ht="17.25" customHeight="1">
      <c r="A13" s="37"/>
      <c r="B13" s="48" t="s">
        <v>53</v>
      </c>
      <c r="C13" s="43"/>
      <c r="D13" s="43"/>
      <c r="E13" s="132"/>
      <c r="F13" s="132"/>
      <c r="G13" s="132"/>
      <c r="H13" s="227"/>
      <c r="I13" s="227"/>
      <c r="J13" s="254"/>
    </row>
    <row r="14" spans="1:10" ht="17.25" customHeight="1">
      <c r="A14" s="37"/>
      <c r="B14" s="38" t="s">
        <v>46</v>
      </c>
      <c r="C14" s="43">
        <f>+C15+C16+C17</f>
        <v>8</v>
      </c>
      <c r="D14" s="43">
        <f>+D15</f>
        <v>57</v>
      </c>
      <c r="E14" s="132">
        <f>+C14/J14*100</f>
        <v>400</v>
      </c>
      <c r="F14" s="132">
        <f t="shared" si="1"/>
        <v>200</v>
      </c>
      <c r="G14" s="132">
        <f t="shared" si="0"/>
        <v>146.15384615384613</v>
      </c>
      <c r="H14" s="227">
        <f>+H15</f>
        <v>4</v>
      </c>
      <c r="I14" s="227">
        <f>+I15</f>
        <v>39</v>
      </c>
      <c r="J14" s="255">
        <f>+J15</f>
        <v>2</v>
      </c>
    </row>
    <row r="15" spans="1:10" ht="17.25" customHeight="1">
      <c r="A15" s="37"/>
      <c r="B15" s="48" t="s">
        <v>51</v>
      </c>
      <c r="C15" s="43">
        <v>8</v>
      </c>
      <c r="D15" s="43">
        <f>47+2+8</f>
        <v>57</v>
      </c>
      <c r="E15" s="132">
        <f>+C15/J15*100</f>
        <v>400</v>
      </c>
      <c r="F15" s="132">
        <f t="shared" si="1"/>
        <v>200</v>
      </c>
      <c r="G15" s="132">
        <f t="shared" si="0"/>
        <v>146.15384615384613</v>
      </c>
      <c r="H15" s="227">
        <v>4</v>
      </c>
      <c r="I15" s="227">
        <f>35+4</f>
        <v>39</v>
      </c>
      <c r="J15" s="254">
        <v>2</v>
      </c>
    </row>
    <row r="16" spans="1:10" ht="17.25" customHeight="1">
      <c r="A16" s="37"/>
      <c r="B16" s="48" t="s">
        <v>52</v>
      </c>
      <c r="C16" s="43"/>
      <c r="D16" s="43"/>
      <c r="E16" s="132"/>
      <c r="F16" s="132"/>
      <c r="G16" s="132"/>
      <c r="H16" s="227"/>
      <c r="I16" s="227"/>
      <c r="J16" s="256"/>
    </row>
    <row r="17" spans="1:10" ht="17.25" customHeight="1">
      <c r="A17" s="37"/>
      <c r="B17" s="48" t="s">
        <v>53</v>
      </c>
      <c r="C17" s="43"/>
      <c r="D17" s="43"/>
      <c r="E17" s="132"/>
      <c r="F17" s="132"/>
      <c r="G17" s="132"/>
      <c r="H17" s="227"/>
      <c r="I17" s="227"/>
      <c r="J17" s="254"/>
    </row>
    <row r="18" spans="1:10" ht="17.25" customHeight="1">
      <c r="A18" s="34" t="s">
        <v>43</v>
      </c>
      <c r="B18" s="38"/>
      <c r="C18" s="43"/>
      <c r="D18" s="43"/>
      <c r="E18" s="132"/>
      <c r="F18" s="132"/>
      <c r="G18" s="132"/>
      <c r="H18" s="227"/>
      <c r="I18" s="227"/>
      <c r="J18" s="254"/>
    </row>
    <row r="19" spans="1:10" ht="17.25" customHeight="1">
      <c r="A19" s="37"/>
      <c r="B19" s="38" t="s">
        <v>47</v>
      </c>
      <c r="C19" s="43">
        <v>1</v>
      </c>
      <c r="D19" s="43">
        <f>8+1+1</f>
        <v>10</v>
      </c>
      <c r="E19" s="132">
        <f>+C19/J19*100</f>
        <v>100</v>
      </c>
      <c r="F19" s="132"/>
      <c r="G19" s="132">
        <f t="shared" si="0"/>
        <v>43.478260869565219</v>
      </c>
      <c r="H19" s="227"/>
      <c r="I19" s="227">
        <v>23</v>
      </c>
      <c r="J19" s="254">
        <v>1</v>
      </c>
    </row>
    <row r="20" spans="1:10" ht="17.25" customHeight="1">
      <c r="A20" s="37"/>
      <c r="B20" s="38" t="s">
        <v>45</v>
      </c>
      <c r="C20" s="43">
        <v>1</v>
      </c>
      <c r="D20" s="43">
        <v>1</v>
      </c>
      <c r="E20" s="132"/>
      <c r="F20" s="132"/>
      <c r="G20" s="132"/>
      <c r="H20" s="227"/>
      <c r="I20" s="227"/>
      <c r="J20" s="254"/>
    </row>
    <row r="21" spans="1:10" ht="17.25" customHeight="1">
      <c r="A21" s="37"/>
      <c r="B21" s="38" t="s">
        <v>46</v>
      </c>
      <c r="C21" s="43"/>
      <c r="D21" s="43"/>
      <c r="E21" s="132"/>
      <c r="F21" s="132"/>
      <c r="G21" s="132"/>
      <c r="H21" s="227"/>
      <c r="I21" s="227"/>
      <c r="J21" s="254"/>
    </row>
    <row r="22" spans="1:10" ht="34.5" customHeight="1">
      <c r="A22" s="49"/>
      <c r="B22" s="52" t="s">
        <v>48</v>
      </c>
      <c r="C22" s="142"/>
      <c r="D22" s="142">
        <f>3120+630</f>
        <v>3750</v>
      </c>
      <c r="E22" s="133">
        <f>+C22/J22*100</f>
        <v>0</v>
      </c>
      <c r="F22" s="133"/>
      <c r="G22" s="133">
        <f t="shared" si="0"/>
        <v>72.92882147024504</v>
      </c>
      <c r="H22" s="229"/>
      <c r="I22" s="229">
        <v>5142</v>
      </c>
      <c r="J22" s="254">
        <v>630</v>
      </c>
    </row>
    <row r="23" spans="1:10" ht="16.5" customHeight="1">
      <c r="B23" s="27"/>
    </row>
    <row r="24" spans="1:10" ht="16.5" customHeight="1">
      <c r="G24" s="143"/>
    </row>
    <row r="25" spans="1:10" ht="16.5" customHeight="1">
      <c r="D25" s="147"/>
      <c r="E25" s="147"/>
    </row>
  </sheetData>
  <mergeCells count="2">
    <mergeCell ref="A2:B2"/>
    <mergeCell ref="A1:B1"/>
  </mergeCells>
  <pageMargins left="0.97"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3"/>
  <sheetViews>
    <sheetView zoomScale="90" zoomScaleNormal="90" workbookViewId="0">
      <selection activeCell="B8" sqref="B8"/>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c r="A1" s="4" t="s">
        <v>173</v>
      </c>
      <c r="B1" s="4"/>
      <c r="C1" s="4"/>
    </row>
    <row r="2" spans="1:11" ht="19.5" customHeight="1">
      <c r="A2" s="3" t="s">
        <v>216</v>
      </c>
    </row>
    <row r="3" spans="1:11" ht="27" customHeight="1">
      <c r="A3" s="6"/>
      <c r="B3" s="6"/>
      <c r="C3" s="6"/>
      <c r="D3" s="6"/>
      <c r="E3" s="6"/>
      <c r="F3" s="93" t="s">
        <v>4</v>
      </c>
    </row>
    <row r="4" spans="1:11" ht="81.75" customHeight="1">
      <c r="A4" s="92"/>
      <c r="B4" s="94" t="s">
        <v>119</v>
      </c>
      <c r="C4" s="95" t="s">
        <v>171</v>
      </c>
      <c r="D4" s="95" t="s">
        <v>57</v>
      </c>
      <c r="E4" s="96" t="s">
        <v>58</v>
      </c>
      <c r="F4" s="95" t="s">
        <v>61</v>
      </c>
    </row>
    <row r="5" spans="1:11" ht="20.100000000000001" customHeight="1">
      <c r="A5" s="86" t="s">
        <v>31</v>
      </c>
      <c r="B5" s="68"/>
      <c r="C5" s="189">
        <v>88.32</v>
      </c>
      <c r="D5" s="97">
        <v>93.27</v>
      </c>
      <c r="E5" s="97">
        <v>99.35</v>
      </c>
      <c r="F5" s="97">
        <v>90.32</v>
      </c>
      <c r="H5" s="150"/>
    </row>
    <row r="6" spans="1:11" s="4" customFormat="1" ht="19.5" customHeight="1">
      <c r="A6" s="87" t="s">
        <v>24</v>
      </c>
      <c r="B6" s="85" t="s">
        <v>87</v>
      </c>
      <c r="C6" s="190">
        <v>79.48</v>
      </c>
      <c r="D6" s="98">
        <v>101.42</v>
      </c>
      <c r="E6" s="98">
        <v>93.02</v>
      </c>
      <c r="F6" s="98">
        <v>81.13</v>
      </c>
    </row>
    <row r="7" spans="1:11" ht="19.5" customHeight="1">
      <c r="A7" s="91" t="s">
        <v>88</v>
      </c>
      <c r="B7" s="140" t="s">
        <v>89</v>
      </c>
      <c r="C7" s="202">
        <v>79.48</v>
      </c>
      <c r="D7" s="90">
        <v>101.42</v>
      </c>
      <c r="E7" s="90">
        <v>93.02</v>
      </c>
      <c r="F7" s="90">
        <v>81.13</v>
      </c>
    </row>
    <row r="8" spans="1:11" s="4" customFormat="1" ht="19.5" customHeight="1">
      <c r="A8" s="88" t="s">
        <v>90</v>
      </c>
      <c r="B8" s="84" t="s">
        <v>91</v>
      </c>
      <c r="C8" s="190">
        <v>83.67</v>
      </c>
      <c r="D8" s="98">
        <v>101.77</v>
      </c>
      <c r="E8" s="98">
        <v>92.42</v>
      </c>
      <c r="F8" s="98">
        <v>84.64</v>
      </c>
    </row>
    <row r="9" spans="1:11" ht="19.5" customHeight="1">
      <c r="A9" s="91" t="s">
        <v>92</v>
      </c>
      <c r="B9" s="140" t="s">
        <v>93</v>
      </c>
      <c r="C9" s="202">
        <v>84.32</v>
      </c>
      <c r="D9" s="90">
        <v>102.39</v>
      </c>
      <c r="E9" s="90">
        <v>102.11</v>
      </c>
      <c r="F9" s="90">
        <v>86.12</v>
      </c>
    </row>
    <row r="10" spans="1:11" ht="19.5" customHeight="1">
      <c r="A10" s="91" t="s">
        <v>94</v>
      </c>
      <c r="B10" s="140" t="s">
        <v>95</v>
      </c>
      <c r="C10" s="202">
        <v>80.47</v>
      </c>
      <c r="D10" s="90">
        <v>100.28</v>
      </c>
      <c r="E10" s="90">
        <v>66.52</v>
      </c>
      <c r="F10" s="90">
        <v>78.72</v>
      </c>
      <c r="K10" s="151"/>
    </row>
    <row r="11" spans="1:11" ht="19.5" customHeight="1">
      <c r="A11" s="91" t="s">
        <v>96</v>
      </c>
      <c r="B11" s="140" t="s">
        <v>97</v>
      </c>
      <c r="C11" s="202">
        <v>82.14</v>
      </c>
      <c r="D11" s="90">
        <v>100</v>
      </c>
      <c r="E11" s="90">
        <v>86.59</v>
      </c>
      <c r="F11" s="90">
        <v>82.67</v>
      </c>
    </row>
    <row r="12" spans="1:11" ht="19.5" customHeight="1">
      <c r="A12" s="91" t="s">
        <v>98</v>
      </c>
      <c r="B12" s="140" t="s">
        <v>99</v>
      </c>
      <c r="C12" s="202">
        <v>89.24</v>
      </c>
      <c r="D12" s="90">
        <v>99.82</v>
      </c>
      <c r="E12" s="90">
        <v>85.54</v>
      </c>
      <c r="F12" s="90">
        <v>88.79</v>
      </c>
    </row>
    <row r="13" spans="1:11" ht="41.25" customHeight="1">
      <c r="A13" s="91" t="s">
        <v>100</v>
      </c>
      <c r="B13" s="140" t="s">
        <v>101</v>
      </c>
      <c r="C13" s="202">
        <v>79.22</v>
      </c>
      <c r="D13" s="90">
        <v>100.27</v>
      </c>
      <c r="E13" s="90">
        <v>84.4</v>
      </c>
      <c r="F13" s="90">
        <v>79.91</v>
      </c>
    </row>
    <row r="14" spans="1:11" ht="19.5" customHeight="1">
      <c r="A14" s="91" t="s">
        <v>102</v>
      </c>
      <c r="B14" s="140" t="s">
        <v>103</v>
      </c>
      <c r="C14" s="202">
        <v>89.26</v>
      </c>
      <c r="D14" s="90">
        <v>101.96</v>
      </c>
      <c r="E14" s="90">
        <v>95.02</v>
      </c>
      <c r="F14" s="90">
        <v>89.95</v>
      </c>
    </row>
    <row r="15" spans="1:11" ht="27.75" customHeight="1">
      <c r="A15" s="91" t="s">
        <v>104</v>
      </c>
      <c r="B15" s="140" t="s">
        <v>105</v>
      </c>
      <c r="C15" s="202">
        <v>81.99</v>
      </c>
      <c r="D15" s="90">
        <v>101.77</v>
      </c>
      <c r="E15" s="90">
        <v>84.78</v>
      </c>
      <c r="F15" s="90">
        <v>82.33</v>
      </c>
    </row>
    <row r="16" spans="1:11" ht="29.25" customHeight="1">
      <c r="A16" s="91" t="s">
        <v>106</v>
      </c>
      <c r="B16" s="140" t="s">
        <v>107</v>
      </c>
      <c r="C16" s="202">
        <v>85</v>
      </c>
      <c r="D16" s="90">
        <v>100.25</v>
      </c>
      <c r="E16" s="90">
        <v>84.25</v>
      </c>
      <c r="F16" s="90">
        <v>84.91</v>
      </c>
    </row>
    <row r="17" spans="1:8" ht="19.5" customHeight="1">
      <c r="A17" s="91" t="s">
        <v>108</v>
      </c>
      <c r="B17" s="140" t="s">
        <v>109</v>
      </c>
      <c r="C17" s="202">
        <v>84.94</v>
      </c>
      <c r="D17" s="90">
        <v>100.1</v>
      </c>
      <c r="E17" s="90">
        <v>77.67</v>
      </c>
      <c r="F17" s="90">
        <v>84.04</v>
      </c>
    </row>
    <row r="18" spans="1:8" s="4" customFormat="1" ht="27.75" customHeight="1">
      <c r="A18" s="88" t="s">
        <v>110</v>
      </c>
      <c r="B18" s="84" t="s">
        <v>111</v>
      </c>
      <c r="C18" s="190">
        <v>88.33</v>
      </c>
      <c r="D18" s="98">
        <v>93.12</v>
      </c>
      <c r="E18" s="98">
        <v>99.42</v>
      </c>
      <c r="F18" s="98">
        <v>90.37</v>
      </c>
      <c r="H18" s="230"/>
    </row>
    <row r="19" spans="1:8" ht="29.25" customHeight="1">
      <c r="A19" s="91" t="s">
        <v>110</v>
      </c>
      <c r="B19" s="140" t="s">
        <v>112</v>
      </c>
      <c r="C19" s="202">
        <v>88.33</v>
      </c>
      <c r="D19" s="90">
        <v>93.12</v>
      </c>
      <c r="E19" s="90">
        <v>99.42</v>
      </c>
      <c r="F19" s="90">
        <v>90.37</v>
      </c>
    </row>
    <row r="20" spans="1:8" ht="29.25" customHeight="1">
      <c r="A20" s="88" t="s">
        <v>113</v>
      </c>
      <c r="B20" s="84" t="s">
        <v>114</v>
      </c>
      <c r="C20" s="190">
        <v>108.34</v>
      </c>
      <c r="D20" s="98">
        <v>100.18</v>
      </c>
      <c r="E20" s="98">
        <v>107.84</v>
      </c>
      <c r="F20" s="98">
        <v>108.28</v>
      </c>
    </row>
    <row r="21" spans="1:8" ht="19.5" customHeight="1">
      <c r="A21" s="91" t="s">
        <v>115</v>
      </c>
      <c r="B21" s="140" t="s">
        <v>116</v>
      </c>
      <c r="C21" s="202">
        <v>110.96</v>
      </c>
      <c r="D21" s="90">
        <v>100.25</v>
      </c>
      <c r="E21" s="90">
        <v>108.11</v>
      </c>
      <c r="F21" s="90">
        <v>110.6</v>
      </c>
    </row>
    <row r="22" spans="1:8" ht="30" customHeight="1">
      <c r="A22" s="91" t="s">
        <v>117</v>
      </c>
      <c r="B22" s="140" t="s">
        <v>118</v>
      </c>
      <c r="C22" s="202">
        <v>106.28</v>
      </c>
      <c r="D22" s="90">
        <v>100.13</v>
      </c>
      <c r="E22" s="90">
        <v>107.63</v>
      </c>
      <c r="F22" s="90">
        <v>106.45</v>
      </c>
    </row>
    <row r="23" spans="1:8" ht="6.75" customHeight="1">
      <c r="A23" s="49"/>
      <c r="B23" s="67"/>
      <c r="C23" s="67"/>
      <c r="D23" s="44"/>
      <c r="E23" s="44"/>
      <c r="F23" s="44"/>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2"/>
  <sheetViews>
    <sheetView workbookViewId="0">
      <selection activeCell="E18" sqref="E18"/>
    </sheetView>
  </sheetViews>
  <sheetFormatPr defaultColWidth="9.140625" defaultRowHeight="15.75"/>
  <cols>
    <col min="1" max="1" width="29.85546875" style="191" customWidth="1"/>
    <col min="2" max="2" width="8.7109375" style="204" customWidth="1"/>
    <col min="3" max="3" width="10.5703125" style="191" customWidth="1"/>
    <col min="4" max="4" width="9.42578125" style="191" customWidth="1"/>
    <col min="5" max="5" width="10.140625" style="191" customWidth="1"/>
    <col min="6" max="6" width="10" style="191" customWidth="1"/>
    <col min="7" max="7" width="10.85546875" style="191" customWidth="1"/>
    <col min="8" max="16384" width="9.140625" style="191"/>
  </cols>
  <sheetData>
    <row r="1" spans="1:7" ht="24" customHeight="1">
      <c r="A1" s="203" t="s">
        <v>174</v>
      </c>
    </row>
    <row r="2" spans="1:7" ht="19.5" customHeight="1">
      <c r="A2" s="191" t="s">
        <v>216</v>
      </c>
    </row>
    <row r="3" spans="1:7" ht="27" customHeight="1">
      <c r="A3" s="192"/>
      <c r="B3" s="205"/>
      <c r="C3" s="192"/>
      <c r="D3" s="192"/>
      <c r="E3" s="192"/>
      <c r="F3" s="192"/>
      <c r="G3" s="192"/>
    </row>
    <row r="4" spans="1:7" s="203" customFormat="1" ht="94.5" customHeight="1">
      <c r="A4" s="206"/>
      <c r="B4" s="207" t="s">
        <v>32</v>
      </c>
      <c r="C4" s="208" t="s">
        <v>193</v>
      </c>
      <c r="D4" s="207" t="s">
        <v>49</v>
      </c>
      <c r="E4" s="208" t="s">
        <v>62</v>
      </c>
      <c r="F4" s="207" t="s">
        <v>59</v>
      </c>
      <c r="G4" s="208" t="s">
        <v>63</v>
      </c>
    </row>
    <row r="5" spans="1:7" ht="20.100000000000001" customHeight="1">
      <c r="A5" s="219" t="s">
        <v>120</v>
      </c>
      <c r="B5" s="220" t="s">
        <v>141</v>
      </c>
      <c r="C5" s="221">
        <v>50061.506694908101</v>
      </c>
      <c r="D5" s="221">
        <v>50767.718543262599</v>
      </c>
      <c r="E5" s="221">
        <v>362155.03483218403</v>
      </c>
      <c r="F5" s="221">
        <v>101.410688361136</v>
      </c>
      <c r="G5" s="221">
        <v>81.199269480519504</v>
      </c>
    </row>
    <row r="6" spans="1:7" ht="25.5" customHeight="1">
      <c r="A6" s="224" t="s">
        <v>192</v>
      </c>
      <c r="B6" s="223" t="s">
        <v>121</v>
      </c>
      <c r="C6" s="225">
        <v>402.09775086505198</v>
      </c>
      <c r="D6" s="225">
        <v>415.70721320202301</v>
      </c>
      <c r="E6" s="225">
        <v>3510.0040590897001</v>
      </c>
      <c r="F6" s="225">
        <v>103.384615384615</v>
      </c>
      <c r="G6" s="225">
        <v>80.699758213625401</v>
      </c>
    </row>
    <row r="7" spans="1:7" ht="20.100000000000001" customHeight="1">
      <c r="A7" s="209" t="s">
        <v>122</v>
      </c>
      <c r="B7" s="210" t="s">
        <v>123</v>
      </c>
      <c r="C7" s="225">
        <v>69.557315936626296</v>
      </c>
      <c r="D7" s="211">
        <v>70.821994408201306</v>
      </c>
      <c r="E7" s="211">
        <v>556.45852749301002</v>
      </c>
      <c r="F7" s="211">
        <v>101.818181818182</v>
      </c>
      <c r="G7" s="211">
        <v>89.249492900608502</v>
      </c>
    </row>
    <row r="8" spans="1:7" ht="21" customHeight="1">
      <c r="A8" s="212" t="s">
        <v>124</v>
      </c>
      <c r="B8" s="210" t="s">
        <v>144</v>
      </c>
      <c r="C8" s="225">
        <v>1</v>
      </c>
      <c r="D8" s="211">
        <v>1</v>
      </c>
      <c r="E8" s="211">
        <v>8</v>
      </c>
      <c r="F8" s="211">
        <v>100</v>
      </c>
      <c r="G8" s="211">
        <v>83.3333333333333</v>
      </c>
    </row>
    <row r="9" spans="1:7" ht="84.75" customHeight="1">
      <c r="A9" s="213" t="s">
        <v>125</v>
      </c>
      <c r="B9" s="214" t="s">
        <v>126</v>
      </c>
      <c r="C9" s="226">
        <v>9.0000000000000094E-2</v>
      </c>
      <c r="D9" s="215">
        <v>9.0000000000000094E-2</v>
      </c>
      <c r="E9" s="215">
        <v>0.72000000000000097</v>
      </c>
      <c r="F9" s="215">
        <v>100</v>
      </c>
      <c r="G9" s="215">
        <v>82.758620689655203</v>
      </c>
    </row>
    <row r="10" spans="1:7" ht="27.75" customHeight="1">
      <c r="A10" s="222" t="s">
        <v>191</v>
      </c>
      <c r="B10" s="210" t="s">
        <v>128</v>
      </c>
      <c r="C10" s="225">
        <v>1528.84770780585</v>
      </c>
      <c r="D10" s="211">
        <v>1532.0799439745699</v>
      </c>
      <c r="E10" s="211">
        <v>10940.370417045</v>
      </c>
      <c r="F10" s="211">
        <v>100.211416490486</v>
      </c>
      <c r="G10" s="211">
        <v>79.7466998330802</v>
      </c>
    </row>
    <row r="11" spans="1:7" ht="27.75" customHeight="1">
      <c r="A11" s="213" t="s">
        <v>127</v>
      </c>
      <c r="B11" s="216" t="s">
        <v>126</v>
      </c>
      <c r="C11" s="225">
        <v>73.349429323968394</v>
      </c>
      <c r="D11" s="211">
        <v>73.349429323968394</v>
      </c>
      <c r="E11" s="211">
        <v>563.74275680421397</v>
      </c>
      <c r="F11" s="211">
        <v>100</v>
      </c>
      <c r="G11" s="211">
        <v>93.891797556718998</v>
      </c>
    </row>
    <row r="12" spans="1:7" ht="27.75" customHeight="1">
      <c r="A12" s="213" t="s">
        <v>129</v>
      </c>
      <c r="B12" s="210" t="s">
        <v>128</v>
      </c>
      <c r="C12" s="225">
        <v>40.673099928223898</v>
      </c>
      <c r="D12" s="211">
        <v>41.4706116915224</v>
      </c>
      <c r="E12" s="211">
        <v>329.22231693160597</v>
      </c>
      <c r="F12" s="211">
        <v>101.960784313725</v>
      </c>
      <c r="G12" s="211">
        <v>89.947907658526802</v>
      </c>
    </row>
    <row r="13" spans="1:7" ht="31.5" customHeight="1">
      <c r="A13" s="213" t="s">
        <v>130</v>
      </c>
      <c r="B13" s="210" t="s">
        <v>131</v>
      </c>
      <c r="C13" s="225">
        <v>1335.8441853812101</v>
      </c>
      <c r="D13" s="211">
        <v>1345.2800171649301</v>
      </c>
      <c r="E13" s="211">
        <v>11212.464110999899</v>
      </c>
      <c r="F13" s="211">
        <v>100.706357214934</v>
      </c>
      <c r="G13" s="211">
        <v>79.888590088359607</v>
      </c>
    </row>
    <row r="14" spans="1:7" ht="20.25" customHeight="1">
      <c r="A14" s="213" t="s">
        <v>132</v>
      </c>
      <c r="B14" s="210" t="s">
        <v>121</v>
      </c>
      <c r="C14" s="225">
        <v>786</v>
      </c>
      <c r="D14" s="211">
        <v>795</v>
      </c>
      <c r="E14" s="211">
        <v>5496</v>
      </c>
      <c r="F14" s="211">
        <v>101.14503816793901</v>
      </c>
      <c r="G14" s="211">
        <v>84.605911330049295</v>
      </c>
    </row>
    <row r="15" spans="1:7" ht="28.5" customHeight="1">
      <c r="A15" s="213" t="s">
        <v>133</v>
      </c>
      <c r="B15" s="210" t="s">
        <v>131</v>
      </c>
      <c r="C15" s="225">
        <v>10373.722811671099</v>
      </c>
      <c r="D15" s="211">
        <v>10733.8408488064</v>
      </c>
      <c r="E15" s="211">
        <v>82699.364721485399</v>
      </c>
      <c r="F15" s="211">
        <v>103.471444568869</v>
      </c>
      <c r="G15" s="211">
        <v>82.682926829268297</v>
      </c>
    </row>
    <row r="16" spans="1:7" ht="40.5" customHeight="1">
      <c r="A16" s="213" t="s">
        <v>134</v>
      </c>
      <c r="B16" s="210" t="s">
        <v>121</v>
      </c>
      <c r="C16" s="225">
        <v>266</v>
      </c>
      <c r="D16" s="211">
        <v>278</v>
      </c>
      <c r="E16" s="211">
        <v>2142</v>
      </c>
      <c r="F16" s="211">
        <v>104.511278195489</v>
      </c>
      <c r="G16" s="211">
        <v>79.865771812080496</v>
      </c>
    </row>
    <row r="17" spans="1:7" ht="20.100000000000001" customHeight="1">
      <c r="A17" s="213" t="s">
        <v>135</v>
      </c>
      <c r="B17" s="210" t="s">
        <v>142</v>
      </c>
      <c r="C17" s="225">
        <v>2381.4353674540698</v>
      </c>
      <c r="D17" s="211">
        <v>2391.4047462817198</v>
      </c>
      <c r="E17" s="211">
        <v>21406.748687664101</v>
      </c>
      <c r="F17" s="211">
        <v>100.418628990058</v>
      </c>
      <c r="G17" s="211">
        <v>85.654450261780099</v>
      </c>
    </row>
    <row r="18" spans="1:7" ht="20.100000000000001" customHeight="1">
      <c r="A18" s="213" t="s">
        <v>136</v>
      </c>
      <c r="B18" s="210" t="s">
        <v>137</v>
      </c>
      <c r="C18" s="225">
        <v>784.93450881612102</v>
      </c>
      <c r="D18" s="211">
        <v>730.76297229219199</v>
      </c>
      <c r="E18" s="211">
        <v>3613.2967632241798</v>
      </c>
      <c r="F18" s="211">
        <v>93.098591549295804</v>
      </c>
      <c r="G18" s="211">
        <v>90.307864895333694</v>
      </c>
    </row>
    <row r="19" spans="1:7" ht="20.100000000000001" customHeight="1">
      <c r="A19" s="213" t="s">
        <v>138</v>
      </c>
      <c r="B19" s="210" t="s">
        <v>137</v>
      </c>
      <c r="C19" s="225">
        <v>16.940000000000001</v>
      </c>
      <c r="D19" s="211">
        <v>17.190000000000001</v>
      </c>
      <c r="E19" s="211">
        <v>129.49</v>
      </c>
      <c r="F19" s="211">
        <v>101.475796930342</v>
      </c>
      <c r="G19" s="211">
        <v>108.860865910046</v>
      </c>
    </row>
    <row r="20" spans="1:7" ht="21.75" customHeight="1">
      <c r="A20" s="213" t="s">
        <v>139</v>
      </c>
      <c r="B20" s="210" t="s">
        <v>143</v>
      </c>
      <c r="C20" s="225">
        <v>399</v>
      </c>
      <c r="D20" s="211">
        <v>400</v>
      </c>
      <c r="E20" s="211">
        <v>3244</v>
      </c>
      <c r="F20" s="211">
        <v>100.250626566416</v>
      </c>
      <c r="G20" s="211">
        <v>110.60347766791701</v>
      </c>
    </row>
    <row r="21" spans="1:7" ht="26.25" customHeight="1">
      <c r="A21" s="213" t="s">
        <v>140</v>
      </c>
      <c r="B21" s="210" t="s">
        <v>128</v>
      </c>
      <c r="C21" s="225">
        <v>2161.8819441525502</v>
      </c>
      <c r="D21" s="211">
        <v>2164.6841242486698</v>
      </c>
      <c r="E21" s="211">
        <v>17165.462902258299</v>
      </c>
      <c r="F21" s="211">
        <v>100.12961762799701</v>
      </c>
      <c r="G21" s="211">
        <v>106.450975923887</v>
      </c>
    </row>
    <row r="22" spans="1:7" ht="5.25" customHeight="1">
      <c r="A22" s="217"/>
      <c r="B22" s="218"/>
      <c r="C22" s="217"/>
      <c r="D22" s="217"/>
      <c r="E22" s="217"/>
      <c r="F22" s="217"/>
      <c r="G22" s="217"/>
    </row>
  </sheetData>
  <phoneticPr fontId="3"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G31"/>
  <sheetViews>
    <sheetView tabSelected="1" zoomScale="90" zoomScaleNormal="90" workbookViewId="0">
      <selection activeCell="B4" sqref="B4"/>
    </sheetView>
  </sheetViews>
  <sheetFormatPr defaultColWidth="9.140625" defaultRowHeight="15.75"/>
  <cols>
    <col min="1" max="1" width="2.28515625" style="3" customWidth="1"/>
    <col min="2" max="2" width="27.7109375" style="3" customWidth="1"/>
    <col min="3" max="4" width="9.5703125" style="3" customWidth="1"/>
    <col min="5" max="7" width="11.85546875" style="3" customWidth="1"/>
    <col min="8" max="16384" width="9.140625" style="3"/>
  </cols>
  <sheetData>
    <row r="1" spans="1:7" ht="24" customHeight="1">
      <c r="A1" s="283" t="s">
        <v>175</v>
      </c>
      <c r="B1" s="283"/>
      <c r="C1" s="283"/>
      <c r="D1" s="283"/>
      <c r="E1" s="283"/>
      <c r="F1" s="283"/>
      <c r="G1" s="283"/>
    </row>
    <row r="2" spans="1:7" ht="20.100000000000001" customHeight="1">
      <c r="A2" s="282" t="s">
        <v>216</v>
      </c>
      <c r="B2" s="282"/>
      <c r="C2" s="9"/>
      <c r="D2" s="9"/>
      <c r="E2" s="9"/>
      <c r="F2" s="9"/>
    </row>
    <row r="3" spans="1:7" ht="28.5" customHeight="1">
      <c r="A3" s="10"/>
      <c r="B3" s="10"/>
      <c r="C3" s="10"/>
      <c r="D3" s="10"/>
      <c r="E3" s="10"/>
      <c r="F3" s="11"/>
    </row>
    <row r="4" spans="1:7" s="156" customFormat="1" ht="90.75" customHeight="1">
      <c r="A4" s="152"/>
      <c r="B4" s="153"/>
      <c r="C4" s="154" t="s">
        <v>68</v>
      </c>
      <c r="D4" s="155" t="s">
        <v>69</v>
      </c>
      <c r="E4" s="154" t="s">
        <v>70</v>
      </c>
      <c r="F4" s="155" t="s">
        <v>194</v>
      </c>
      <c r="G4" s="154" t="s">
        <v>64</v>
      </c>
    </row>
    <row r="5" spans="1:7" s="162" customFormat="1" ht="17.25" customHeight="1">
      <c r="A5" s="157" t="s">
        <v>1</v>
      </c>
      <c r="B5" s="158"/>
      <c r="C5" s="159">
        <v>131595</v>
      </c>
      <c r="D5" s="159">
        <v>141588</v>
      </c>
      <c r="E5" s="159">
        <v>887643</v>
      </c>
      <c r="F5" s="160">
        <v>39.953809584038694</v>
      </c>
      <c r="G5" s="161">
        <v>161.62884705728112</v>
      </c>
    </row>
    <row r="6" spans="1:7" s="162" customFormat="1" ht="17.25" customHeight="1">
      <c r="A6" s="163" t="s">
        <v>33</v>
      </c>
      <c r="B6" s="164"/>
      <c r="C6" s="165">
        <v>78577</v>
      </c>
      <c r="D6" s="165">
        <v>84153</v>
      </c>
      <c r="E6" s="165">
        <v>500780</v>
      </c>
      <c r="F6" s="166">
        <v>49.767846778874059</v>
      </c>
      <c r="G6" s="167">
        <v>130.73284323963077</v>
      </c>
    </row>
    <row r="7" spans="1:7" s="156" customFormat="1" ht="17.25" customHeight="1">
      <c r="A7" s="168"/>
      <c r="B7" s="169" t="s">
        <v>36</v>
      </c>
      <c r="C7" s="170">
        <v>38217</v>
      </c>
      <c r="D7" s="170">
        <v>41356</v>
      </c>
      <c r="E7" s="170">
        <v>247211</v>
      </c>
      <c r="F7" s="171">
        <v>60.441457278446201</v>
      </c>
      <c r="G7" s="172">
        <v>73.139781892200546</v>
      </c>
    </row>
    <row r="8" spans="1:7" s="156" customFormat="1" ht="17.25" customHeight="1">
      <c r="A8" s="168"/>
      <c r="B8" s="173" t="s">
        <v>145</v>
      </c>
      <c r="C8" s="170">
        <v>3250</v>
      </c>
      <c r="D8" s="170">
        <v>3460</v>
      </c>
      <c r="E8" s="170">
        <v>20180</v>
      </c>
      <c r="F8" s="171">
        <v>42.573839662447256</v>
      </c>
      <c r="G8" s="174">
        <v>66.31831476551973</v>
      </c>
    </row>
    <row r="9" spans="1:7" s="156" customFormat="1" ht="18.75" customHeight="1">
      <c r="A9" s="168"/>
      <c r="B9" s="188" t="s">
        <v>146</v>
      </c>
      <c r="C9" s="170">
        <v>31285</v>
      </c>
      <c r="D9" s="170">
        <v>33156</v>
      </c>
      <c r="E9" s="170">
        <v>205773</v>
      </c>
      <c r="F9" s="171">
        <v>52.373934821783088</v>
      </c>
      <c r="G9" s="174"/>
    </row>
    <row r="10" spans="1:7" s="156" customFormat="1" ht="17.25" customHeight="1">
      <c r="A10" s="168"/>
      <c r="B10" s="169" t="s">
        <v>147</v>
      </c>
      <c r="C10" s="170">
        <v>5450</v>
      </c>
      <c r="D10" s="170">
        <v>5831</v>
      </c>
      <c r="E10" s="170">
        <v>28631</v>
      </c>
      <c r="F10" s="171">
        <v>21.857727425413014</v>
      </c>
      <c r="G10" s="172">
        <v>93.348765935248281</v>
      </c>
    </row>
    <row r="11" spans="1:7" s="156" customFormat="1" ht="17.25" customHeight="1">
      <c r="A11" s="168"/>
      <c r="B11" s="169" t="s">
        <v>148</v>
      </c>
      <c r="C11" s="170">
        <v>3625</v>
      </c>
      <c r="D11" s="170">
        <v>3810</v>
      </c>
      <c r="E11" s="170">
        <v>19165</v>
      </c>
      <c r="F11" s="171">
        <v>67.618106763574787</v>
      </c>
      <c r="G11" s="172">
        <v>133.21053729060958</v>
      </c>
    </row>
    <row r="12" spans="1:7" s="156" customFormat="1" ht="17.25" customHeight="1">
      <c r="A12" s="168"/>
      <c r="B12" s="169" t="s">
        <v>149</v>
      </c>
      <c r="C12" s="170"/>
      <c r="D12" s="170"/>
      <c r="E12" s="170"/>
      <c r="F12" s="171">
        <v>0</v>
      </c>
      <c r="G12" s="172"/>
    </row>
    <row r="13" spans="1:7" s="162" customFormat="1" ht="17.25" customHeight="1">
      <c r="A13" s="163" t="s">
        <v>35</v>
      </c>
      <c r="B13" s="175"/>
      <c r="C13" s="165">
        <v>53018</v>
      </c>
      <c r="D13" s="165">
        <v>57435</v>
      </c>
      <c r="E13" s="165">
        <v>386863</v>
      </c>
      <c r="F13" s="166">
        <v>31.829023375054817</v>
      </c>
      <c r="G13" s="167">
        <v>232.8676337807741</v>
      </c>
    </row>
    <row r="14" spans="1:7" s="156" customFormat="1" ht="17.25" customHeight="1">
      <c r="A14" s="176"/>
      <c r="B14" s="169" t="s">
        <v>150</v>
      </c>
      <c r="C14" s="170">
        <v>27438</v>
      </c>
      <c r="D14" s="170">
        <v>30120</v>
      </c>
      <c r="E14" s="170">
        <v>175067</v>
      </c>
      <c r="F14" s="171">
        <v>54.420518941972631</v>
      </c>
      <c r="G14" s="172">
        <v>108.09674351976489</v>
      </c>
    </row>
    <row r="15" spans="1:7" s="156" customFormat="1" ht="17.25" customHeight="1">
      <c r="A15" s="176"/>
      <c r="B15" s="173" t="s">
        <v>145</v>
      </c>
      <c r="C15" s="170">
        <v>11614</v>
      </c>
      <c r="D15" s="170">
        <v>12825</v>
      </c>
      <c r="E15" s="170">
        <v>76258</v>
      </c>
      <c r="F15" s="171">
        <v>48.264556962025317</v>
      </c>
      <c r="G15" s="172">
        <v>86.431898808781696</v>
      </c>
    </row>
    <row r="16" spans="1:7" s="156" customFormat="1" ht="21" customHeight="1">
      <c r="A16" s="176"/>
      <c r="B16" s="188" t="s">
        <v>151</v>
      </c>
      <c r="C16" s="170">
        <v>25580</v>
      </c>
      <c r="D16" s="170">
        <v>27315</v>
      </c>
      <c r="E16" s="170">
        <v>211796</v>
      </c>
      <c r="F16" s="171">
        <v>23.697507574842124</v>
      </c>
      <c r="G16" s="172">
        <v>5071.7432950191569</v>
      </c>
    </row>
    <row r="17" spans="1:7" s="156" customFormat="1" ht="17.25" customHeight="1">
      <c r="A17" s="177"/>
      <c r="B17" s="169" t="s">
        <v>149</v>
      </c>
      <c r="C17" s="178"/>
      <c r="D17" s="179"/>
      <c r="E17" s="179"/>
      <c r="F17" s="180"/>
      <c r="G17" s="89"/>
    </row>
    <row r="18" spans="1:7" s="162" customFormat="1" ht="17.25" customHeight="1">
      <c r="A18" s="163" t="s">
        <v>34</v>
      </c>
      <c r="B18" s="175"/>
      <c r="C18" s="165">
        <v>0</v>
      </c>
      <c r="D18" s="165">
        <v>0</v>
      </c>
      <c r="E18" s="165">
        <v>0</v>
      </c>
      <c r="F18" s="181"/>
      <c r="G18" s="182"/>
    </row>
    <row r="19" spans="1:7" s="156" customFormat="1" ht="20.100000000000001" customHeight="1">
      <c r="A19" s="177"/>
      <c r="B19" s="169" t="s">
        <v>152</v>
      </c>
      <c r="C19" s="170"/>
      <c r="D19" s="179"/>
      <c r="E19" s="179"/>
      <c r="F19" s="180"/>
      <c r="G19" s="89"/>
    </row>
    <row r="20" spans="1:7" s="156" customFormat="1" ht="20.100000000000001" customHeight="1">
      <c r="A20" s="177"/>
      <c r="B20" s="173" t="s">
        <v>145</v>
      </c>
      <c r="C20" s="170"/>
      <c r="D20" s="179"/>
      <c r="E20" s="179"/>
      <c r="F20" s="180"/>
      <c r="G20" s="89"/>
    </row>
    <row r="21" spans="1:7" s="156" customFormat="1" ht="30.75" customHeight="1">
      <c r="A21" s="177"/>
      <c r="B21" s="188" t="s">
        <v>153</v>
      </c>
      <c r="C21" s="170"/>
      <c r="D21" s="179"/>
      <c r="E21" s="179"/>
      <c r="F21" s="180"/>
      <c r="G21" s="89"/>
    </row>
    <row r="22" spans="1:7" s="156" customFormat="1" ht="20.100000000000001" customHeight="1">
      <c r="A22" s="183"/>
      <c r="B22" s="184" t="s">
        <v>149</v>
      </c>
      <c r="C22" s="185"/>
      <c r="D22" s="185"/>
      <c r="E22" s="185"/>
      <c r="F22" s="186"/>
      <c r="G22" s="187"/>
    </row>
    <row r="23" spans="1:7" ht="20.100000000000001" customHeight="1">
      <c r="A23" s="15"/>
      <c r="B23" s="8"/>
      <c r="C23" s="13"/>
      <c r="D23" s="13"/>
      <c r="E23" s="14"/>
      <c r="F23" s="14"/>
    </row>
    <row r="24" spans="1:7" ht="20.100000000000001" customHeight="1">
      <c r="A24" s="15"/>
      <c r="B24" s="8"/>
      <c r="C24" s="13"/>
      <c r="D24" s="13"/>
      <c r="E24" s="14"/>
      <c r="F24" s="14"/>
    </row>
    <row r="25" spans="1:7">
      <c r="A25" s="15"/>
      <c r="B25" s="12"/>
      <c r="C25" s="13"/>
      <c r="D25" s="13"/>
      <c r="E25" s="14"/>
      <c r="F25" s="14"/>
    </row>
    <row r="26" spans="1:7" ht="18.75" customHeight="1"/>
    <row r="31" spans="1:7" ht="46.5" customHeight="1"/>
  </sheetData>
  <mergeCells count="2">
    <mergeCell ref="A2:B2"/>
    <mergeCell ref="A1:G1"/>
  </mergeCells>
  <phoneticPr fontId="3" type="noConversion"/>
  <pageMargins left="1.03" right="0.65" top="0.57999999999999996"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2"/>
  <sheetViews>
    <sheetView zoomScale="90" zoomScaleNormal="90" workbookViewId="0">
      <selection activeCell="F9" sqref="F9"/>
    </sheetView>
  </sheetViews>
  <sheetFormatPr defaultColWidth="9.140625" defaultRowHeight="15.75"/>
  <cols>
    <col min="1" max="1" width="1.85546875" style="3" customWidth="1"/>
    <col min="2" max="2" width="30.85546875" style="3" customWidth="1"/>
    <col min="3" max="3" width="11.85546875" style="191"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c r="A1" s="285" t="s">
        <v>176</v>
      </c>
      <c r="B1" s="285"/>
    </row>
    <row r="2" spans="1:7" ht="20.100000000000001" customHeight="1">
      <c r="A2" s="284" t="s">
        <v>216</v>
      </c>
      <c r="B2" s="284"/>
    </row>
    <row r="3" spans="1:7" ht="20.100000000000001" customHeight="1">
      <c r="A3" s="16"/>
      <c r="B3" s="6"/>
      <c r="C3" s="192"/>
      <c r="D3" s="6"/>
      <c r="E3" s="6"/>
      <c r="F3" s="6"/>
      <c r="G3" s="6"/>
    </row>
    <row r="4" spans="1:7" s="101" customFormat="1" ht="110.25" customHeight="1">
      <c r="A4" s="105"/>
      <c r="B4" s="106"/>
      <c r="C4" s="193" t="s">
        <v>195</v>
      </c>
      <c r="D4" s="5" t="s">
        <v>154</v>
      </c>
      <c r="E4" s="47" t="s">
        <v>164</v>
      </c>
      <c r="F4" s="5" t="s">
        <v>196</v>
      </c>
      <c r="G4" s="47" t="s">
        <v>186</v>
      </c>
    </row>
    <row r="5" spans="1:7" s="101" customFormat="1" ht="20.100000000000001" customHeight="1">
      <c r="A5" s="107" t="s">
        <v>2</v>
      </c>
      <c r="B5" s="108"/>
      <c r="C5" s="194">
        <f>+SUM(C7:C18)</f>
        <v>448665.89999999997</v>
      </c>
      <c r="D5" s="194">
        <f t="shared" ref="D5:E5" si="0">+SUM(D7:D18)</f>
        <v>464170.8</v>
      </c>
      <c r="E5" s="194">
        <f t="shared" si="0"/>
        <v>3543249.1999999997</v>
      </c>
      <c r="F5" s="128">
        <v>133.19731165328491</v>
      </c>
      <c r="G5" s="128">
        <v>94.880671158273714</v>
      </c>
    </row>
    <row r="6" spans="1:7" s="101" customFormat="1" ht="20.100000000000001" customHeight="1">
      <c r="A6" s="109" t="s">
        <v>5</v>
      </c>
      <c r="B6" s="110"/>
      <c r="C6" s="195"/>
      <c r="D6" s="116"/>
      <c r="E6" s="116"/>
      <c r="F6" s="100"/>
      <c r="G6" s="100"/>
    </row>
    <row r="7" spans="1:7" s="101" customFormat="1" ht="20.100000000000001" customHeight="1">
      <c r="A7" s="102"/>
      <c r="B7" s="117" t="s">
        <v>22</v>
      </c>
      <c r="C7" s="195">
        <v>162351.29999999999</v>
      </c>
      <c r="D7" s="116">
        <v>166923.20000000001</v>
      </c>
      <c r="E7" s="116">
        <v>1240404.7</v>
      </c>
      <c r="F7" s="119">
        <v>142.00341276664119</v>
      </c>
      <c r="G7" s="119">
        <v>109.34716793468964</v>
      </c>
    </row>
    <row r="8" spans="1:7" s="101" customFormat="1" ht="20.100000000000001" customHeight="1">
      <c r="A8" s="102"/>
      <c r="B8" s="117" t="s">
        <v>23</v>
      </c>
      <c r="C8" s="195">
        <v>26479.3</v>
      </c>
      <c r="D8" s="116">
        <v>29327.1</v>
      </c>
      <c r="E8" s="116">
        <v>197496.2</v>
      </c>
      <c r="F8" s="119">
        <v>136.26091171606004</v>
      </c>
      <c r="G8" s="119">
        <v>92.237351014602851</v>
      </c>
    </row>
    <row r="9" spans="1:7" s="101" customFormat="1" ht="31.5" customHeight="1">
      <c r="A9" s="102"/>
      <c r="B9" s="118" t="s">
        <v>21</v>
      </c>
      <c r="C9" s="195">
        <v>55954.9</v>
      </c>
      <c r="D9" s="116">
        <v>57422.7</v>
      </c>
      <c r="E9" s="116">
        <v>419325.3</v>
      </c>
      <c r="F9" s="119">
        <v>137.34309601831117</v>
      </c>
      <c r="G9" s="119">
        <v>99.920910543774852</v>
      </c>
    </row>
    <row r="10" spans="1:7" s="101" customFormat="1" ht="20.100000000000001" customHeight="1">
      <c r="A10" s="102"/>
      <c r="B10" s="111" t="s">
        <v>155</v>
      </c>
      <c r="C10" s="195">
        <v>4840.2</v>
      </c>
      <c r="D10" s="116">
        <v>5584</v>
      </c>
      <c r="E10" s="116">
        <v>35013.199999999997</v>
      </c>
      <c r="F10" s="119">
        <v>115.18330058954986</v>
      </c>
      <c r="G10" s="119">
        <v>87.461276001209242</v>
      </c>
    </row>
    <row r="11" spans="1:7" s="101" customFormat="1" ht="20.100000000000001" customHeight="1">
      <c r="A11" s="102"/>
      <c r="B11" s="111" t="s">
        <v>156</v>
      </c>
      <c r="C11" s="195">
        <v>49299.4</v>
      </c>
      <c r="D11" s="116">
        <v>50632</v>
      </c>
      <c r="E11" s="116">
        <v>392918.9</v>
      </c>
      <c r="F11" s="119">
        <v>127.87725130420466</v>
      </c>
      <c r="G11" s="119">
        <v>86.956635855308079</v>
      </c>
    </row>
    <row r="12" spans="1:7" s="101" customFormat="1" ht="20.100000000000001" customHeight="1">
      <c r="A12" s="102"/>
      <c r="B12" s="111" t="s">
        <v>157</v>
      </c>
      <c r="C12" s="195">
        <v>11392</v>
      </c>
      <c r="D12" s="116">
        <v>11861</v>
      </c>
      <c r="E12" s="116">
        <v>97634</v>
      </c>
      <c r="F12" s="119">
        <v>97.238189997137056</v>
      </c>
      <c r="G12" s="119">
        <v>83.542160181146897</v>
      </c>
    </row>
    <row r="13" spans="1:7" s="101" customFormat="1" ht="20.100000000000001" customHeight="1">
      <c r="A13" s="102"/>
      <c r="B13" s="111" t="s">
        <v>158</v>
      </c>
      <c r="C13" s="195">
        <v>34734.300000000003</v>
      </c>
      <c r="D13" s="116">
        <v>35674</v>
      </c>
      <c r="E13" s="116">
        <v>288249.3</v>
      </c>
      <c r="F13" s="119">
        <v>117.68136834640816</v>
      </c>
      <c r="G13" s="119">
        <v>85.493564883968105</v>
      </c>
    </row>
    <row r="14" spans="1:7" s="101" customFormat="1" ht="20.100000000000001" customHeight="1">
      <c r="A14" s="112"/>
      <c r="B14" s="111" t="s">
        <v>159</v>
      </c>
      <c r="C14" s="195">
        <v>54893</v>
      </c>
      <c r="D14" s="116">
        <v>56904</v>
      </c>
      <c r="E14" s="116">
        <v>506940</v>
      </c>
      <c r="F14" s="119">
        <v>128.7539116597774</v>
      </c>
      <c r="G14" s="119">
        <v>78.495838355068912</v>
      </c>
    </row>
    <row r="15" spans="1:7" s="101" customFormat="1" ht="20.100000000000001" customHeight="1">
      <c r="A15" s="112"/>
      <c r="B15" s="111" t="s">
        <v>160</v>
      </c>
      <c r="C15" s="195">
        <v>7700</v>
      </c>
      <c r="D15" s="116">
        <v>7928</v>
      </c>
      <c r="E15" s="116">
        <v>57768</v>
      </c>
      <c r="F15" s="119">
        <v>122.04031927396235</v>
      </c>
      <c r="G15" s="119">
        <v>95.226741214971113</v>
      </c>
    </row>
    <row r="16" spans="1:7" s="101" customFormat="1" ht="20.100000000000001" customHeight="1">
      <c r="A16" s="112"/>
      <c r="B16" s="111" t="s">
        <v>162</v>
      </c>
      <c r="C16" s="195">
        <v>1112.2</v>
      </c>
      <c r="D16" s="116">
        <v>1044.5</v>
      </c>
      <c r="E16" s="116">
        <v>9720.2000000000007</v>
      </c>
      <c r="F16" s="119">
        <v>125.74727212923875</v>
      </c>
      <c r="G16" s="119">
        <v>93.565953433331316</v>
      </c>
    </row>
    <row r="17" spans="1:7" s="101" customFormat="1" ht="20.100000000000001" customHeight="1">
      <c r="A17" s="112"/>
      <c r="B17" s="111" t="s">
        <v>161</v>
      </c>
      <c r="C17" s="195">
        <v>31004.799999999999</v>
      </c>
      <c r="D17" s="116">
        <v>31817.3</v>
      </c>
      <c r="E17" s="116">
        <v>230063.8</v>
      </c>
      <c r="F17" s="119">
        <v>143.85017586955004</v>
      </c>
      <c r="G17" s="119">
        <v>98.434351870635481</v>
      </c>
    </row>
    <row r="18" spans="1:7" s="101" customFormat="1" ht="33.75" customHeight="1">
      <c r="A18" s="112"/>
      <c r="B18" s="118" t="s">
        <v>163</v>
      </c>
      <c r="C18" s="195">
        <v>8904.5</v>
      </c>
      <c r="D18" s="116">
        <v>9053</v>
      </c>
      <c r="E18" s="116">
        <v>67715.600000000006</v>
      </c>
      <c r="F18" s="119">
        <v>129.19521945291365</v>
      </c>
      <c r="G18" s="119">
        <v>97.055042145749823</v>
      </c>
    </row>
    <row r="19" spans="1:7" s="101" customFormat="1" ht="6.75" customHeight="1">
      <c r="A19" s="113"/>
      <c r="B19" s="114"/>
      <c r="C19" s="196"/>
      <c r="D19" s="115"/>
      <c r="E19" s="115"/>
      <c r="F19" s="103"/>
      <c r="G19" s="103"/>
    </row>
    <row r="20" spans="1:7" ht="17.25" customHeight="1">
      <c r="A20" s="18"/>
    </row>
    <row r="21" spans="1:7" ht="17.25" customHeight="1">
      <c r="A21" s="18"/>
    </row>
    <row r="22" spans="1:7">
      <c r="A22" s="17"/>
    </row>
  </sheetData>
  <mergeCells count="2">
    <mergeCell ref="A2:B2"/>
    <mergeCell ref="A1:B1"/>
  </mergeCells>
  <phoneticPr fontId="3" type="noConversion"/>
  <pageMargins left="0.9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F47"/>
  <sheetViews>
    <sheetView zoomScale="90" zoomScaleNormal="90" workbookViewId="0">
      <selection activeCell="D11" sqref="D11"/>
    </sheetView>
  </sheetViews>
  <sheetFormatPr defaultColWidth="9.140625" defaultRowHeight="15.7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16384" width="9.140625" style="3"/>
  </cols>
  <sheetData>
    <row r="1" spans="1:6" ht="24" customHeight="1">
      <c r="A1" s="7" t="s">
        <v>211</v>
      </c>
    </row>
    <row r="2" spans="1:6" ht="20.100000000000001" customHeight="1">
      <c r="A2" s="8" t="s">
        <v>216</v>
      </c>
    </row>
    <row r="3" spans="1:6" ht="29.25" customHeight="1">
      <c r="A3" s="6"/>
    </row>
    <row r="4" spans="1:6" ht="98.25" customHeight="1">
      <c r="A4" s="45"/>
      <c r="B4" s="47" t="s">
        <v>197</v>
      </c>
      <c r="C4" s="5" t="s">
        <v>73</v>
      </c>
      <c r="D4" s="47" t="s">
        <v>74</v>
      </c>
      <c r="E4" s="5" t="s">
        <v>198</v>
      </c>
      <c r="F4" s="47" t="s">
        <v>64</v>
      </c>
    </row>
    <row r="5" spans="1:6" s="99" customFormat="1" ht="24.75" customHeight="1">
      <c r="A5" s="238" t="s">
        <v>212</v>
      </c>
      <c r="B5" s="141">
        <f>+B6+B7</f>
        <v>38323.9</v>
      </c>
      <c r="C5" s="141">
        <f t="shared" ref="C5:D5" si="0">+C6+C7</f>
        <v>37642.019399999997</v>
      </c>
      <c r="D5" s="141">
        <f t="shared" si="0"/>
        <v>304450.81939999998</v>
      </c>
      <c r="E5" s="128">
        <v>89.994368249394057</v>
      </c>
      <c r="F5" s="128">
        <v>74.13389210584738</v>
      </c>
    </row>
    <row r="6" spans="1:6" s="101" customFormat="1" ht="24.75" customHeight="1">
      <c r="A6" s="239" t="s">
        <v>213</v>
      </c>
      <c r="B6" s="120">
        <v>2012.4</v>
      </c>
      <c r="C6" s="120">
        <v>1949.5745999999999</v>
      </c>
      <c r="D6" s="120">
        <v>23399.374599999999</v>
      </c>
      <c r="E6" s="119">
        <v>47.295416831985762</v>
      </c>
      <c r="F6" s="119">
        <v>55.844385759375989</v>
      </c>
    </row>
    <row r="7" spans="1:6" s="101" customFormat="1" ht="24.75" customHeight="1">
      <c r="A7" s="239" t="s">
        <v>27</v>
      </c>
      <c r="B7" s="120">
        <v>36311.5</v>
      </c>
      <c r="C7" s="120">
        <v>35692.444799999997</v>
      </c>
      <c r="D7" s="120">
        <v>281051.4448</v>
      </c>
      <c r="E7" s="119">
        <v>94.662461321394986</v>
      </c>
      <c r="F7" s="119">
        <v>76.211981108889475</v>
      </c>
    </row>
    <row r="8" spans="1:6" s="101" customFormat="1" ht="24.75" customHeight="1">
      <c r="A8" s="236" t="s">
        <v>214</v>
      </c>
      <c r="B8" s="121">
        <v>251</v>
      </c>
      <c r="C8" s="121">
        <v>227.74649999999997</v>
      </c>
      <c r="D8" s="121">
        <v>1599.8464999999999</v>
      </c>
      <c r="E8" s="144">
        <v>47.279002728900458</v>
      </c>
      <c r="F8" s="144">
        <v>44.585940993279827</v>
      </c>
    </row>
    <row r="9" spans="1:6" s="101" customFormat="1" ht="24.75" customHeight="1">
      <c r="A9" s="237" t="s">
        <v>215</v>
      </c>
      <c r="B9" s="122">
        <v>33323.800000000003</v>
      </c>
      <c r="C9" s="122">
        <v>34265.385999999999</v>
      </c>
      <c r="D9" s="122">
        <v>232920.48599999998</v>
      </c>
      <c r="E9" s="145">
        <v>107.55088159464418</v>
      </c>
      <c r="F9" s="145">
        <v>85.521370541677072</v>
      </c>
    </row>
    <row r="10" spans="1:6" ht="20.100000000000001" customHeight="1"/>
    <row r="11" spans="1:6" ht="20.100000000000001" customHeight="1"/>
    <row r="12" spans="1:6" ht="20.100000000000001" customHeight="1"/>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phoneticPr fontId="3"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zoomScale="90" zoomScaleNormal="90" workbookViewId="0">
      <selection activeCell="L9" sqref="L9"/>
    </sheetView>
  </sheetViews>
  <sheetFormatPr defaultColWidth="9.140625" defaultRowHeight="15.7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c r="A1" s="286" t="s">
        <v>177</v>
      </c>
      <c r="B1" s="286"/>
      <c r="C1" s="286"/>
      <c r="D1" s="286"/>
      <c r="E1" s="286"/>
      <c r="F1" s="286"/>
    </row>
    <row r="2" spans="1:8" ht="19.5" customHeight="1">
      <c r="A2" s="293" t="s">
        <v>216</v>
      </c>
      <c r="B2" s="293"/>
      <c r="C2" s="293"/>
    </row>
    <row r="3" spans="1:8" ht="23.25" customHeight="1">
      <c r="A3" s="19"/>
      <c r="B3" s="19"/>
      <c r="C3" s="19"/>
      <c r="D3" s="19"/>
      <c r="E3" s="19"/>
      <c r="G3" s="292" t="s">
        <v>71</v>
      </c>
      <c r="H3" s="292"/>
    </row>
    <row r="4" spans="1:8" ht="24" customHeight="1">
      <c r="A4" s="56"/>
      <c r="B4" s="20"/>
      <c r="C4" s="57"/>
      <c r="D4" s="289" t="s">
        <v>19</v>
      </c>
      <c r="E4" s="289"/>
      <c r="F4" s="289"/>
      <c r="G4" s="289"/>
      <c r="H4" s="290" t="s">
        <v>219</v>
      </c>
    </row>
    <row r="5" spans="1:8" ht="75.75" customHeight="1">
      <c r="A5" s="58"/>
      <c r="B5" s="19"/>
      <c r="C5" s="59"/>
      <c r="D5" s="134" t="s">
        <v>220</v>
      </c>
      <c r="E5" s="135" t="s">
        <v>167</v>
      </c>
      <c r="F5" s="134" t="s">
        <v>168</v>
      </c>
      <c r="G5" s="135" t="s">
        <v>169</v>
      </c>
      <c r="H5" s="291"/>
    </row>
    <row r="6" spans="1:8" s="4" customFormat="1" ht="21" customHeight="1">
      <c r="A6" s="60" t="s">
        <v>20</v>
      </c>
      <c r="B6" s="259"/>
      <c r="C6" s="259"/>
      <c r="D6" s="260">
        <v>102.6812</v>
      </c>
      <c r="E6" s="260">
        <v>103.5732</v>
      </c>
      <c r="F6" s="260">
        <v>101.1028</v>
      </c>
      <c r="G6" s="260">
        <v>100.0401</v>
      </c>
      <c r="H6" s="260">
        <v>104.8163</v>
      </c>
    </row>
    <row r="7" spans="1:8" ht="21" customHeight="1">
      <c r="A7" s="136"/>
      <c r="B7" s="66" t="s">
        <v>6</v>
      </c>
      <c r="C7" s="61"/>
      <c r="D7" s="199">
        <v>110.23139999999999</v>
      </c>
      <c r="E7" s="199">
        <v>114.32089999999999</v>
      </c>
      <c r="F7" s="199">
        <v>107.4837</v>
      </c>
      <c r="G7" s="199">
        <v>99.766000000000005</v>
      </c>
      <c r="H7" s="199">
        <v>113.9392</v>
      </c>
    </row>
    <row r="8" spans="1:8" ht="15.75" customHeight="1">
      <c r="A8" s="136"/>
      <c r="B8" s="137" t="s">
        <v>182</v>
      </c>
      <c r="C8" s="43"/>
      <c r="D8" s="43"/>
      <c r="E8" s="43"/>
      <c r="F8" s="43"/>
      <c r="G8" s="43"/>
      <c r="H8" s="43"/>
    </row>
    <row r="9" spans="1:8" ht="21" customHeight="1">
      <c r="A9" s="136"/>
      <c r="B9" s="138"/>
      <c r="C9" s="66" t="s">
        <v>7</v>
      </c>
      <c r="D9" s="199">
        <v>102.9376</v>
      </c>
      <c r="E9" s="199">
        <v>99.453800000000001</v>
      </c>
      <c r="F9" s="199">
        <v>100.905</v>
      </c>
      <c r="G9" s="199">
        <v>99.867199999999997</v>
      </c>
      <c r="H9" s="199">
        <v>99.162099999999995</v>
      </c>
    </row>
    <row r="10" spans="1:8" ht="21" customHeight="1">
      <c r="A10" s="136"/>
      <c r="B10" s="139"/>
      <c r="C10" s="66" t="s">
        <v>8</v>
      </c>
      <c r="D10" s="199">
        <v>111.4062</v>
      </c>
      <c r="E10" s="199">
        <v>117.8023</v>
      </c>
      <c r="F10" s="199">
        <v>108.11450000000001</v>
      </c>
      <c r="G10" s="199">
        <v>99.706699999999998</v>
      </c>
      <c r="H10" s="199">
        <v>117.5034</v>
      </c>
    </row>
    <row r="11" spans="1:8" ht="21" customHeight="1">
      <c r="A11" s="136"/>
      <c r="B11" s="139"/>
      <c r="C11" s="66" t="s">
        <v>9</v>
      </c>
      <c r="D11" s="199">
        <v>110.5665</v>
      </c>
      <c r="E11" s="199">
        <v>112.4979</v>
      </c>
      <c r="F11" s="199">
        <v>110.7946</v>
      </c>
      <c r="G11" s="199">
        <v>100</v>
      </c>
      <c r="H11" s="199">
        <v>111.7167</v>
      </c>
    </row>
    <row r="12" spans="1:8" ht="21" customHeight="1">
      <c r="A12" s="136"/>
      <c r="B12" s="66" t="s">
        <v>10</v>
      </c>
      <c r="C12" s="61"/>
      <c r="D12" s="199">
        <v>102.5556</v>
      </c>
      <c r="E12" s="199">
        <v>97.334999999999994</v>
      </c>
      <c r="F12" s="199">
        <v>96.601900000000001</v>
      </c>
      <c r="G12" s="199">
        <v>100</v>
      </c>
      <c r="H12" s="199">
        <v>98.065100000000001</v>
      </c>
    </row>
    <row r="13" spans="1:8" ht="21" customHeight="1">
      <c r="A13" s="136"/>
      <c r="B13" s="66" t="s">
        <v>11</v>
      </c>
      <c r="C13" s="61"/>
      <c r="D13" s="199">
        <v>100.5711</v>
      </c>
      <c r="E13" s="199">
        <v>100.84650000000001</v>
      </c>
      <c r="F13" s="199">
        <v>99.706699999999998</v>
      </c>
      <c r="G13" s="199">
        <v>100</v>
      </c>
      <c r="H13" s="199">
        <v>101.1837</v>
      </c>
    </row>
    <row r="14" spans="1:8" ht="21" customHeight="1">
      <c r="A14" s="136"/>
      <c r="B14" s="66" t="s">
        <v>12</v>
      </c>
      <c r="C14" s="61"/>
      <c r="D14" s="199">
        <v>101.16070000000001</v>
      </c>
      <c r="E14" s="199">
        <v>95.645799999999994</v>
      </c>
      <c r="F14" s="199">
        <v>96.161000000000001</v>
      </c>
      <c r="G14" s="199">
        <v>100.4145</v>
      </c>
      <c r="H14" s="199">
        <v>100.87130000000001</v>
      </c>
    </row>
    <row r="15" spans="1:8" ht="21" customHeight="1">
      <c r="A15" s="136"/>
      <c r="B15" s="66" t="s">
        <v>13</v>
      </c>
      <c r="C15" s="61"/>
      <c r="D15" s="199">
        <v>100.1587</v>
      </c>
      <c r="E15" s="199">
        <v>100.0966</v>
      </c>
      <c r="F15" s="199">
        <v>99.864999999999995</v>
      </c>
      <c r="G15" s="199">
        <v>99.996799999999993</v>
      </c>
      <c r="H15" s="199">
        <v>100.5564</v>
      </c>
    </row>
    <row r="16" spans="1:8" ht="21" customHeight="1">
      <c r="A16" s="136"/>
      <c r="B16" s="66" t="s">
        <v>14</v>
      </c>
      <c r="C16" s="61"/>
      <c r="D16" s="199">
        <v>101.9846</v>
      </c>
      <c r="E16" s="199">
        <v>100.41249999999999</v>
      </c>
      <c r="F16" s="199">
        <v>100.41249999999999</v>
      </c>
      <c r="G16" s="199">
        <v>100</v>
      </c>
      <c r="H16" s="199">
        <v>103.3094</v>
      </c>
    </row>
    <row r="17" spans="1:8" ht="21" customHeight="1">
      <c r="A17" s="136"/>
      <c r="B17" s="287" t="s">
        <v>189</v>
      </c>
      <c r="C17" s="288"/>
      <c r="D17" s="199">
        <v>102.60899999999999</v>
      </c>
      <c r="E17" s="199">
        <v>100.26819999999999</v>
      </c>
      <c r="F17" s="199">
        <v>100.26819999999999</v>
      </c>
      <c r="G17" s="199">
        <v>100</v>
      </c>
      <c r="H17" s="199">
        <v>103.9084</v>
      </c>
    </row>
    <row r="18" spans="1:8" ht="21" customHeight="1">
      <c r="A18" s="136"/>
      <c r="B18" s="66" t="s">
        <v>15</v>
      </c>
      <c r="C18" s="61"/>
      <c r="D18" s="199">
        <v>91.453800000000001</v>
      </c>
      <c r="E18" s="199">
        <v>89.8703</v>
      </c>
      <c r="F18" s="199">
        <v>90.140299999999996</v>
      </c>
      <c r="G18" s="199">
        <v>100.1589</v>
      </c>
      <c r="H18" s="199">
        <v>93.015600000000006</v>
      </c>
    </row>
    <row r="19" spans="1:8" ht="21" customHeight="1">
      <c r="A19" s="136"/>
      <c r="B19" s="66" t="s">
        <v>16</v>
      </c>
      <c r="C19" s="61"/>
      <c r="D19" s="199">
        <v>99.675799999999995</v>
      </c>
      <c r="E19" s="199">
        <v>100.0311</v>
      </c>
      <c r="F19" s="199">
        <v>100.0311</v>
      </c>
      <c r="G19" s="199">
        <v>100</v>
      </c>
      <c r="H19" s="199">
        <v>100.0497</v>
      </c>
    </row>
    <row r="20" spans="1:8" ht="21" customHeight="1">
      <c r="A20" s="136"/>
      <c r="B20" s="66" t="s">
        <v>17</v>
      </c>
      <c r="C20" s="61"/>
      <c r="D20" s="199">
        <v>99.897099999999995</v>
      </c>
      <c r="E20" s="199">
        <v>103.5968</v>
      </c>
      <c r="F20" s="199">
        <v>100.0017</v>
      </c>
      <c r="G20" s="199">
        <v>100</v>
      </c>
      <c r="H20" s="199">
        <v>104.5758</v>
      </c>
    </row>
    <row r="21" spans="1:8" ht="21" customHeight="1">
      <c r="A21" s="136"/>
      <c r="B21" s="287" t="s">
        <v>190</v>
      </c>
      <c r="C21" s="288"/>
      <c r="D21" s="200">
        <v>100.1674</v>
      </c>
      <c r="E21" s="200">
        <v>105.1691</v>
      </c>
      <c r="F21" s="200">
        <v>100.0025</v>
      </c>
      <c r="G21" s="200">
        <v>100</v>
      </c>
      <c r="H21" s="200">
        <v>105.2491</v>
      </c>
    </row>
    <row r="22" spans="1:8" ht="21" customHeight="1">
      <c r="A22" s="136"/>
      <c r="B22" s="66" t="s">
        <v>18</v>
      </c>
      <c r="C22" s="61"/>
      <c r="D22" s="199">
        <v>98.202299999999994</v>
      </c>
      <c r="E22" s="199">
        <v>96.546599999999998</v>
      </c>
      <c r="F22" s="199">
        <v>96.471599999999995</v>
      </c>
      <c r="G22" s="199">
        <v>100</v>
      </c>
      <c r="H22" s="199">
        <v>97.23</v>
      </c>
    </row>
    <row r="23" spans="1:8" ht="21" customHeight="1">
      <c r="A23" s="136"/>
      <c r="B23" s="66" t="s">
        <v>25</v>
      </c>
      <c r="C23" s="61"/>
      <c r="D23" s="199">
        <v>100.8964</v>
      </c>
      <c r="E23" s="199">
        <v>101.9774</v>
      </c>
      <c r="F23" s="199">
        <v>101.12220000000001</v>
      </c>
      <c r="G23" s="199">
        <v>100.629</v>
      </c>
      <c r="H23" s="199">
        <v>102.2444</v>
      </c>
    </row>
    <row r="24" spans="1:8" ht="21" customHeight="1">
      <c r="A24" s="62" t="s">
        <v>37</v>
      </c>
      <c r="B24" s="63"/>
      <c r="C24" s="61"/>
      <c r="D24" s="199">
        <v>145.64259999999999</v>
      </c>
      <c r="E24" s="199">
        <v>139.6131</v>
      </c>
      <c r="F24" s="199">
        <v>137.32859999999999</v>
      </c>
      <c r="G24" s="199">
        <v>113.7979</v>
      </c>
      <c r="H24" s="199">
        <v>128.1979</v>
      </c>
    </row>
    <row r="25" spans="1:8" ht="21" customHeight="1">
      <c r="A25" s="64" t="s">
        <v>38</v>
      </c>
      <c r="B25" s="65"/>
      <c r="C25" s="65"/>
      <c r="D25" s="201">
        <v>100.2413</v>
      </c>
      <c r="E25" s="201">
        <v>100.31189999999999</v>
      </c>
      <c r="F25" s="201">
        <v>100.6438</v>
      </c>
      <c r="G25" s="201">
        <v>99.927000000000007</v>
      </c>
      <c r="H25" s="201">
        <v>100.1533</v>
      </c>
    </row>
    <row r="26" spans="1:8" ht="20.100000000000001" customHeight="1">
      <c r="A26" s="21"/>
      <c r="B26" s="24"/>
      <c r="C26" s="24"/>
      <c r="D26" s="22"/>
      <c r="E26" s="22"/>
      <c r="F26" s="22"/>
      <c r="G26" s="22"/>
      <c r="H26" s="23"/>
    </row>
    <row r="27" spans="1:8" ht="20.100000000000001" customHeight="1"/>
    <row r="28" spans="1:8" ht="20.100000000000001" customHeight="1"/>
    <row r="29" spans="1:8" ht="20.100000000000001" customHeight="1"/>
    <row r="30" spans="1:8" ht="20.100000000000001" customHeight="1"/>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I125"/>
  <sheetViews>
    <sheetView zoomScale="80" zoomScaleNormal="80" workbookViewId="0">
      <selection activeCell="C6" sqref="C6"/>
    </sheetView>
  </sheetViews>
  <sheetFormatPr defaultColWidth="9.140625" defaultRowHeight="15.75"/>
  <cols>
    <col min="1" max="1" width="3.7109375" style="3" customWidth="1"/>
    <col min="2" max="2" width="20.28515625" style="3" customWidth="1"/>
    <col min="3" max="3" width="11.42578125" style="3" customWidth="1"/>
    <col min="4" max="4" width="13" style="3" customWidth="1"/>
    <col min="5" max="5" width="13" style="191" customWidth="1"/>
    <col min="6" max="6" width="11.28515625" style="191" customWidth="1"/>
    <col min="7" max="7" width="13.85546875" style="191" customWidth="1"/>
    <col min="8" max="8" width="11.28515625" style="3" customWidth="1"/>
    <col min="9" max="16384" width="9.140625" style="3"/>
  </cols>
  <sheetData>
    <row r="1" spans="1:9" ht="24" customHeight="1">
      <c r="A1" s="7" t="s">
        <v>178</v>
      </c>
      <c r="B1" s="7"/>
      <c r="C1" s="7"/>
      <c r="D1" s="7"/>
      <c r="E1" s="266"/>
    </row>
    <row r="2" spans="1:9" ht="19.5" customHeight="1">
      <c r="A2" s="296" t="s">
        <v>216</v>
      </c>
      <c r="B2" s="296"/>
    </row>
    <row r="3" spans="1:9" ht="24.75" customHeight="1">
      <c r="A3" s="6"/>
      <c r="B3" s="6"/>
    </row>
    <row r="4" spans="1:9" ht="91.5" customHeight="1">
      <c r="A4" s="45"/>
      <c r="B4" s="55"/>
      <c r="C4" s="47" t="s">
        <v>72</v>
      </c>
      <c r="D4" s="47" t="s">
        <v>183</v>
      </c>
      <c r="E4" s="193" t="s">
        <v>217</v>
      </c>
      <c r="F4" s="193" t="s">
        <v>60</v>
      </c>
      <c r="G4" s="193" t="s">
        <v>63</v>
      </c>
    </row>
    <row r="5" spans="1:9" s="99" customFormat="1" ht="21.75" customHeight="1">
      <c r="A5" s="294" t="s">
        <v>0</v>
      </c>
      <c r="B5" s="295"/>
      <c r="C5" s="123">
        <f>+C6+C12+C18</f>
        <v>21751.599999999999</v>
      </c>
      <c r="D5" s="123">
        <f>+D6+D12+D18</f>
        <v>144087.79999999999</v>
      </c>
      <c r="E5" s="267">
        <v>102.19023368130267</v>
      </c>
      <c r="F5" s="268">
        <v>122.37</v>
      </c>
      <c r="G5" s="268">
        <v>87.96</v>
      </c>
      <c r="H5" s="261"/>
      <c r="I5" s="264"/>
    </row>
    <row r="6" spans="1:9" s="99" customFormat="1" ht="21.75" customHeight="1">
      <c r="A6" s="240" t="s">
        <v>39</v>
      </c>
      <c r="B6" s="241"/>
      <c r="C6" s="244">
        <f>+C10</f>
        <v>7845.9</v>
      </c>
      <c r="D6" s="244">
        <f>+D10</f>
        <v>48370.2</v>
      </c>
      <c r="E6" s="269">
        <v>100.92487779778749</v>
      </c>
      <c r="F6" s="270">
        <v>107.3</v>
      </c>
      <c r="G6" s="270">
        <v>76.95</v>
      </c>
      <c r="H6" s="262"/>
      <c r="I6" s="264"/>
    </row>
    <row r="7" spans="1:9" s="101" customFormat="1" ht="21.75" customHeight="1">
      <c r="A7" s="126"/>
      <c r="B7" s="125" t="s">
        <v>52</v>
      </c>
      <c r="C7" s="124"/>
      <c r="D7" s="124"/>
      <c r="E7" s="271"/>
      <c r="F7" s="272"/>
      <c r="G7" s="272"/>
      <c r="H7" s="263"/>
      <c r="I7" s="264"/>
    </row>
    <row r="8" spans="1:9" s="101" customFormat="1" ht="21.75" customHeight="1">
      <c r="A8" s="126"/>
      <c r="B8" s="125" t="s">
        <v>202</v>
      </c>
      <c r="C8" s="124"/>
      <c r="D8" s="124"/>
      <c r="E8" s="271"/>
      <c r="F8" s="272"/>
      <c r="G8" s="273"/>
      <c r="H8" s="263"/>
      <c r="I8" s="264"/>
    </row>
    <row r="9" spans="1:9" s="101" customFormat="1" ht="21.75" customHeight="1">
      <c r="A9" s="126"/>
      <c r="B9" s="125" t="s">
        <v>203</v>
      </c>
      <c r="C9" s="124"/>
      <c r="D9" s="124"/>
      <c r="E9" s="271"/>
      <c r="F9" s="272"/>
      <c r="G9" s="273"/>
      <c r="H9" s="263"/>
      <c r="I9" s="264"/>
    </row>
    <row r="10" spans="1:9" s="101" customFormat="1" ht="21.75" customHeight="1">
      <c r="A10" s="102"/>
      <c r="B10" s="125" t="s">
        <v>51</v>
      </c>
      <c r="C10" s="124">
        <v>7845.9</v>
      </c>
      <c r="D10" s="124">
        <v>48370.2</v>
      </c>
      <c r="E10" s="271">
        <v>100.92487779778749</v>
      </c>
      <c r="F10" s="272">
        <v>107.3</v>
      </c>
      <c r="G10" s="272">
        <f>+G6</f>
        <v>76.95</v>
      </c>
      <c r="H10" s="263"/>
      <c r="I10" s="264"/>
    </row>
    <row r="11" spans="1:9" s="101" customFormat="1" ht="21.75" customHeight="1">
      <c r="A11" s="102"/>
      <c r="B11" s="125" t="s">
        <v>204</v>
      </c>
      <c r="C11" s="124"/>
      <c r="D11" s="124"/>
      <c r="E11" s="271"/>
      <c r="F11" s="272"/>
      <c r="G11" s="272"/>
      <c r="H11" s="263"/>
      <c r="I11" s="264"/>
    </row>
    <row r="12" spans="1:9" s="99" customFormat="1" ht="21.75" customHeight="1">
      <c r="A12" s="240" t="s">
        <v>40</v>
      </c>
      <c r="B12" s="241"/>
      <c r="C12" s="244">
        <f>+C15+C16</f>
        <v>13726.7</v>
      </c>
      <c r="D12" s="244">
        <f>+D15+D16</f>
        <v>94294.6</v>
      </c>
      <c r="E12" s="269">
        <v>102.91114376536916</v>
      </c>
      <c r="F12" s="270">
        <v>133.84</v>
      </c>
      <c r="G12" s="270">
        <v>95.82</v>
      </c>
      <c r="H12" s="261"/>
      <c r="I12" s="264"/>
    </row>
    <row r="13" spans="1:9" s="101" customFormat="1" ht="21.75" customHeight="1">
      <c r="A13" s="126"/>
      <c r="B13" s="125" t="s">
        <v>52</v>
      </c>
      <c r="C13" s="124"/>
      <c r="D13" s="124"/>
      <c r="E13" s="271"/>
      <c r="F13" s="272"/>
      <c r="G13" s="272"/>
      <c r="H13" s="263"/>
      <c r="I13" s="264"/>
    </row>
    <row r="14" spans="1:9" s="101" customFormat="1" ht="21.75" customHeight="1">
      <c r="A14" s="126"/>
      <c r="B14" s="125" t="s">
        <v>202</v>
      </c>
      <c r="C14" s="124"/>
      <c r="D14" s="124"/>
      <c r="E14" s="271"/>
      <c r="F14" s="272"/>
      <c r="G14" s="272"/>
      <c r="H14" s="263"/>
      <c r="I14" s="264"/>
    </row>
    <row r="15" spans="1:9" s="101" customFormat="1" ht="21.75" customHeight="1">
      <c r="A15" s="127"/>
      <c r="B15" s="125" t="s">
        <v>203</v>
      </c>
      <c r="C15" s="124">
        <v>24</v>
      </c>
      <c r="D15" s="124">
        <v>198</v>
      </c>
      <c r="E15" s="271">
        <v>109.09090909090908</v>
      </c>
      <c r="F15" s="272">
        <v>120</v>
      </c>
      <c r="G15" s="272">
        <v>107.61</v>
      </c>
      <c r="H15" s="261"/>
      <c r="I15" s="264"/>
    </row>
    <row r="16" spans="1:9" s="101" customFormat="1" ht="21.75" customHeight="1">
      <c r="A16" s="127"/>
      <c r="B16" s="125" t="s">
        <v>51</v>
      </c>
      <c r="C16" s="124">
        <v>13702.7</v>
      </c>
      <c r="D16" s="124">
        <v>94096.6</v>
      </c>
      <c r="E16" s="271">
        <v>102.90093418641675</v>
      </c>
      <c r="F16" s="272">
        <v>133.87</v>
      </c>
      <c r="G16" s="272">
        <v>95.79</v>
      </c>
      <c r="H16" s="263"/>
      <c r="I16" s="264"/>
    </row>
    <row r="17" spans="1:9" s="101" customFormat="1" ht="21.75" customHeight="1">
      <c r="A17" s="127"/>
      <c r="B17" s="125" t="s">
        <v>204</v>
      </c>
      <c r="C17" s="124"/>
      <c r="D17" s="124"/>
      <c r="E17" s="271"/>
      <c r="F17" s="272"/>
      <c r="G17" s="272"/>
      <c r="H17" s="263"/>
      <c r="I17" s="264"/>
    </row>
    <row r="18" spans="1:9" s="99" customFormat="1" ht="21.75" customHeight="1">
      <c r="A18" s="242" t="s">
        <v>41</v>
      </c>
      <c r="B18" s="243"/>
      <c r="C18" s="245">
        <v>179</v>
      </c>
      <c r="D18" s="245">
        <v>1423</v>
      </c>
      <c r="E18" s="274">
        <v>103.46820809248555</v>
      </c>
      <c r="F18" s="275">
        <v>86.47</v>
      </c>
      <c r="G18" s="276">
        <v>55.89</v>
      </c>
      <c r="H18" s="265"/>
      <c r="I18" s="264"/>
    </row>
    <row r="19" spans="1:9" s="277" customFormat="1" ht="20.100000000000001" customHeight="1"/>
    <row r="20" spans="1:9" s="277" customFormat="1" ht="20.100000000000001" customHeight="1"/>
    <row r="21" spans="1:9" s="277" customFormat="1" ht="20.100000000000001" customHeight="1"/>
    <row r="22" spans="1:9" s="277" customFormat="1" ht="20.100000000000001" customHeight="1"/>
    <row r="23" spans="1:9" s="277" customFormat="1" ht="20.100000000000001" customHeight="1"/>
    <row r="24" spans="1:9" s="277" customFormat="1" ht="20.100000000000001" customHeight="1"/>
    <row r="25" spans="1:9" s="277" customFormat="1" ht="20.100000000000001" customHeight="1"/>
    <row r="26" spans="1:9" s="277" customFormat="1" ht="20.100000000000001" customHeight="1"/>
    <row r="27" spans="1:9" s="277" customFormat="1" ht="20.100000000000001" customHeight="1"/>
    <row r="28" spans="1:9" s="277" customFormat="1" ht="20.100000000000001" customHeight="1"/>
    <row r="29" spans="1:9" s="277" customFormat="1" ht="20.100000000000001" customHeight="1"/>
    <row r="30" spans="1:9" s="277" customFormat="1" ht="20.100000000000001" customHeight="1"/>
    <row r="31" spans="1:9" s="277" customFormat="1" ht="15.75" customHeight="1"/>
    <row r="32" spans="1:9" s="277" customFormat="1" ht="15.75" customHeight="1"/>
    <row r="33" s="277" customFormat="1" ht="15.75" customHeight="1"/>
    <row r="34" s="277" customFormat="1" ht="15.75" customHeight="1"/>
    <row r="35" s="277" customFormat="1" ht="15.75" customHeight="1"/>
    <row r="36" s="277" customFormat="1" ht="15.75" customHeight="1"/>
    <row r="37" s="277" customFormat="1" ht="15.75" customHeight="1"/>
    <row r="38" s="277" customFormat="1" ht="15.75" customHeight="1"/>
    <row r="39" s="277" customFormat="1" ht="15.75" customHeight="1"/>
    <row r="40" s="277" customFormat="1" ht="15.75" customHeight="1"/>
    <row r="41" s="277" customFormat="1" ht="15.75" customHeight="1"/>
    <row r="42" s="277" customFormat="1" ht="15.75" customHeight="1"/>
    <row r="43" s="277" customFormat="1" ht="15.75" customHeight="1"/>
    <row r="44" s="277" customFormat="1" ht="15.75" customHeight="1"/>
    <row r="45" s="277" customFormat="1" ht="15.75" customHeight="1"/>
    <row r="46" s="277" customFormat="1" ht="15.75" customHeight="1"/>
    <row r="47" s="277" customFormat="1" ht="15.75" customHeight="1"/>
    <row r="48" s="277" customFormat="1" ht="15.75" customHeight="1"/>
    <row r="49" s="277" customFormat="1" ht="15.75" customHeight="1"/>
    <row r="50" s="277" customFormat="1" ht="15.75" customHeight="1"/>
    <row r="51" s="277" customFormat="1" ht="15.75" customHeight="1"/>
    <row r="52" s="277" customFormat="1" ht="15.75" customHeight="1"/>
    <row r="53" s="277" customFormat="1" ht="15.75" customHeight="1"/>
    <row r="54" s="277" customFormat="1" ht="15.75" customHeight="1"/>
    <row r="55" s="277" customFormat="1" ht="15.75" customHeight="1"/>
    <row r="56" s="277" customFormat="1" ht="15.75" customHeight="1"/>
    <row r="57" s="277" customFormat="1" ht="15.75" customHeight="1"/>
    <row r="58" s="277" customFormat="1" ht="15.75" customHeight="1"/>
    <row r="59" s="277" customFormat="1" ht="15.75" customHeight="1"/>
    <row r="60" s="277" customFormat="1" ht="15.75" customHeight="1"/>
    <row r="61" s="277" customFormat="1" ht="15.75" customHeight="1"/>
    <row r="62" s="277" customFormat="1" ht="15.75" customHeight="1"/>
    <row r="63" s="277" customFormat="1" ht="15.75" customHeight="1"/>
    <row r="64" s="277" customFormat="1" ht="15.75" customHeight="1"/>
    <row r="65" s="277" customFormat="1" ht="15.75" customHeight="1"/>
    <row r="66" s="277" customFormat="1" ht="15.75" customHeight="1"/>
    <row r="67" s="277" customFormat="1" ht="15.75" customHeight="1"/>
    <row r="68" s="277" customFormat="1" ht="15.75" customHeight="1"/>
    <row r="69" s="277" customFormat="1" ht="15.75" customHeight="1"/>
    <row r="70" s="277" customFormat="1" ht="15.75" customHeight="1"/>
    <row r="71" s="277" customFormat="1" ht="15.75" customHeight="1"/>
    <row r="72" s="277" customFormat="1" ht="15.75" customHeight="1"/>
    <row r="73" s="277" customFormat="1" ht="15.75" customHeight="1"/>
    <row r="74" s="277" customFormat="1" ht="15.75" customHeight="1"/>
    <row r="75" s="277" customFormat="1" ht="15.75" customHeight="1"/>
    <row r="76" s="277" customFormat="1" ht="15.75" customHeight="1"/>
    <row r="77" s="277" customFormat="1" ht="15.75" customHeight="1"/>
    <row r="78" s="277" customFormat="1" ht="15.75" customHeight="1"/>
    <row r="79" s="277" customFormat="1" ht="15.75" customHeight="1"/>
    <row r="80" s="277" customFormat="1" ht="15.75" customHeight="1"/>
    <row r="81" s="277" customFormat="1" ht="15.75" customHeight="1"/>
    <row r="82" s="277" customFormat="1" ht="15.75" customHeight="1"/>
    <row r="83" s="277" customFormat="1" ht="15.75" customHeight="1"/>
    <row r="84" s="277" customFormat="1" ht="15.75" customHeight="1"/>
    <row r="85" s="277" customFormat="1" ht="15.75" customHeight="1"/>
    <row r="86" s="277" customFormat="1" ht="15.75" customHeight="1"/>
    <row r="87" s="277" customFormat="1" ht="15.75" customHeight="1"/>
    <row r="88" s="277" customFormat="1" ht="15.75" customHeight="1"/>
    <row r="89" s="277" customFormat="1" ht="15.75" customHeight="1"/>
    <row r="90" s="277" customFormat="1" ht="15.75" customHeight="1"/>
    <row r="91" s="277" customFormat="1" ht="15.75" customHeight="1"/>
    <row r="92" s="277" customFormat="1" ht="15.75" customHeight="1"/>
    <row r="93" s="277" customFormat="1" ht="15.75" customHeight="1"/>
    <row r="94" s="277" customFormat="1" ht="15.75" customHeight="1"/>
    <row r="95" s="277" customFormat="1" ht="15.75" customHeight="1"/>
    <row r="96" s="277" customFormat="1" ht="15.75" customHeight="1"/>
    <row r="97" s="277" customFormat="1" ht="15.75" customHeight="1"/>
    <row r="98" s="277" customFormat="1" ht="15.75" customHeight="1"/>
    <row r="99" s="277" customFormat="1" ht="15.75" customHeight="1"/>
    <row r="100" s="277" customFormat="1" ht="15.75" customHeight="1"/>
    <row r="101" s="277" customFormat="1" ht="15.75" customHeight="1"/>
    <row r="102" s="277" customFormat="1" ht="15.75" customHeight="1"/>
    <row r="103" s="277" customFormat="1" ht="15.75" customHeight="1"/>
    <row r="104" s="277" customFormat="1" ht="15.75" customHeight="1"/>
    <row r="105" s="277" customFormat="1" ht="15.75" customHeight="1"/>
    <row r="106" s="277" customFormat="1" ht="15.75" customHeight="1"/>
    <row r="107" s="277" customFormat="1" ht="15.75" customHeight="1"/>
    <row r="108" s="277" customFormat="1" ht="15.75" customHeight="1"/>
    <row r="109" s="277" customFormat="1" ht="15.75" customHeight="1"/>
    <row r="110" s="277" customFormat="1" ht="15.75" customHeight="1"/>
    <row r="111" s="277" customFormat="1" ht="15.75" customHeight="1"/>
    <row r="112" s="277" customFormat="1" ht="15.75" customHeight="1"/>
    <row r="113" s="277" customFormat="1" ht="15.75" customHeight="1"/>
    <row r="114" s="277" customFormat="1" ht="15.75" customHeight="1"/>
    <row r="115" s="277" customFormat="1" ht="15.75" customHeight="1"/>
    <row r="116" s="277" customFormat="1" ht="15.75" customHeight="1"/>
    <row r="117" s="277" customFormat="1" ht="15.75" customHeight="1"/>
    <row r="118" s="277" customFormat="1" ht="15.75" customHeight="1"/>
    <row r="119" s="277" customFormat="1" ht="15.75" customHeight="1"/>
    <row r="120" s="277" customFormat="1" ht="15.75" customHeight="1"/>
    <row r="121" s="277" customFormat="1" ht="15.75" customHeight="1"/>
    <row r="122" s="277" customFormat="1" ht="15.75" customHeight="1"/>
    <row r="123" s="277" customFormat="1" ht="15.75" customHeight="1"/>
    <row r="124" s="277" customFormat="1" ht="15.75" customHeight="1"/>
    <row r="125" s="277" customFormat="1" ht="15.75" customHeight="1"/>
  </sheetData>
  <mergeCells count="2">
    <mergeCell ref="A5:B5"/>
    <mergeCell ref="A2:B2"/>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dimension ref="A1:H30"/>
  <sheetViews>
    <sheetView zoomScale="80" zoomScaleNormal="80" workbookViewId="0">
      <selection activeCell="B4" sqref="B4"/>
    </sheetView>
  </sheetViews>
  <sheetFormatPr defaultColWidth="9.140625" defaultRowHeight="15.75"/>
  <cols>
    <col min="1" max="1" width="4" style="3" customWidth="1"/>
    <col min="2" max="2" width="21.140625" style="3" customWidth="1"/>
    <col min="3" max="3" width="11.85546875" style="3" customWidth="1"/>
    <col min="4" max="5" width="12.42578125" style="3" customWidth="1"/>
    <col min="6" max="6" width="12.28515625" style="3" customWidth="1"/>
    <col min="7" max="7" width="12.85546875" style="3" customWidth="1"/>
    <col min="8" max="8" width="11.140625" style="3" hidden="1" customWidth="1"/>
    <col min="9" max="9" width="11.28515625" style="3" customWidth="1"/>
    <col min="10" max="16384" width="9.140625" style="3"/>
  </cols>
  <sheetData>
    <row r="1" spans="1:8" ht="24" customHeight="1">
      <c r="A1" s="231" t="s">
        <v>199</v>
      </c>
      <c r="B1" s="231"/>
      <c r="C1" s="232"/>
      <c r="D1" s="25"/>
      <c r="E1" s="25"/>
      <c r="F1" s="25"/>
      <c r="G1" s="25"/>
    </row>
    <row r="2" spans="1:8" ht="19.5" customHeight="1">
      <c r="A2" s="293" t="s">
        <v>216</v>
      </c>
      <c r="B2" s="293"/>
      <c r="C2" s="26"/>
      <c r="D2" s="26"/>
      <c r="E2" s="26"/>
      <c r="F2" s="26"/>
      <c r="G2" s="26"/>
    </row>
    <row r="3" spans="1:8" ht="24" customHeight="1">
      <c r="A3" s="26"/>
      <c r="B3" s="26"/>
      <c r="C3" s="26"/>
      <c r="D3" s="26"/>
      <c r="E3" s="26"/>
      <c r="F3" s="26"/>
      <c r="G3" s="26"/>
    </row>
    <row r="4" spans="1:8" ht="104.25" customHeight="1">
      <c r="A4" s="53"/>
      <c r="B4" s="54"/>
      <c r="C4" s="47" t="s">
        <v>28</v>
      </c>
      <c r="D4" s="5" t="s">
        <v>65</v>
      </c>
      <c r="E4" s="47" t="s">
        <v>217</v>
      </c>
      <c r="F4" s="47" t="s">
        <v>56</v>
      </c>
      <c r="G4" s="47" t="s">
        <v>63</v>
      </c>
    </row>
    <row r="5" spans="1:8" s="99" customFormat="1" ht="21" customHeight="1">
      <c r="A5" s="297" t="s">
        <v>200</v>
      </c>
      <c r="B5" s="297"/>
      <c r="C5" s="129"/>
      <c r="D5" s="130"/>
      <c r="E5" s="130"/>
      <c r="F5" s="104"/>
      <c r="G5" s="104"/>
    </row>
    <row r="6" spans="1:8" s="99" customFormat="1" ht="21" customHeight="1">
      <c r="A6" s="233" t="s">
        <v>201</v>
      </c>
      <c r="B6" s="246"/>
      <c r="C6" s="248">
        <f>+C10</f>
        <v>119.062</v>
      </c>
      <c r="D6" s="248">
        <f>+D10</f>
        <v>739.12699999999995</v>
      </c>
      <c r="E6" s="248">
        <f>+C6/H6*100</f>
        <v>101.45628999684713</v>
      </c>
      <c r="F6" s="248">
        <v>100.09</v>
      </c>
      <c r="G6" s="248">
        <v>71.27</v>
      </c>
      <c r="H6" s="99">
        <f>+H10</f>
        <v>117.35299999999999</v>
      </c>
    </row>
    <row r="7" spans="1:8" s="101" customFormat="1" ht="21" customHeight="1">
      <c r="A7" s="234"/>
      <c r="B7" s="125" t="s">
        <v>52</v>
      </c>
      <c r="C7" s="247"/>
      <c r="D7" s="247"/>
      <c r="E7" s="247"/>
      <c r="F7" s="247"/>
      <c r="G7" s="247"/>
    </row>
    <row r="8" spans="1:8" s="101" customFormat="1" ht="21" customHeight="1">
      <c r="A8" s="234"/>
      <c r="B8" s="125" t="s">
        <v>202</v>
      </c>
      <c r="C8" s="247"/>
      <c r="D8" s="247"/>
      <c r="E8" s="247"/>
      <c r="F8" s="247"/>
      <c r="G8" s="247"/>
    </row>
    <row r="9" spans="1:8" s="101" customFormat="1" ht="21" customHeight="1">
      <c r="A9" s="234"/>
      <c r="B9" s="125" t="s">
        <v>203</v>
      </c>
      <c r="C9" s="247"/>
      <c r="D9" s="247"/>
      <c r="E9" s="247"/>
      <c r="F9" s="247"/>
      <c r="G9" s="247"/>
    </row>
    <row r="10" spans="1:8" s="101" customFormat="1" ht="21" customHeight="1">
      <c r="A10" s="234"/>
      <c r="B10" s="125" t="s">
        <v>51</v>
      </c>
      <c r="C10" s="247">
        <v>119.062</v>
      </c>
      <c r="D10" s="247">
        <v>739.12699999999995</v>
      </c>
      <c r="E10" s="247">
        <f>+C10/H10*100</f>
        <v>101.45628999684713</v>
      </c>
      <c r="F10" s="247">
        <f>+F6</f>
        <v>100.09</v>
      </c>
      <c r="G10" s="247">
        <v>71.27</v>
      </c>
      <c r="H10" s="101">
        <v>117.35299999999999</v>
      </c>
    </row>
    <row r="11" spans="1:8" s="101" customFormat="1" ht="21" customHeight="1">
      <c r="A11" s="234"/>
      <c r="B11" s="125" t="s">
        <v>204</v>
      </c>
      <c r="C11" s="247"/>
      <c r="D11" s="247"/>
      <c r="E11" s="247"/>
      <c r="F11" s="247"/>
      <c r="G11" s="247"/>
    </row>
    <row r="12" spans="1:8" s="99" customFormat="1" ht="21" customHeight="1">
      <c r="A12" s="233" t="s">
        <v>205</v>
      </c>
      <c r="B12" s="246"/>
      <c r="C12" s="251">
        <f>+C16</f>
        <v>11252.6</v>
      </c>
      <c r="D12" s="251">
        <f>+D16</f>
        <v>69065.815000000002</v>
      </c>
      <c r="E12" s="251">
        <f>+C12/H12*100</f>
        <v>100.90403472664104</v>
      </c>
      <c r="F12" s="248">
        <v>107.01</v>
      </c>
      <c r="G12" s="248">
        <v>90.17</v>
      </c>
      <c r="H12" s="99">
        <f>+H16</f>
        <v>11151.784</v>
      </c>
    </row>
    <row r="13" spans="1:8" s="101" customFormat="1" ht="21" customHeight="1">
      <c r="A13" s="234"/>
      <c r="B13" s="125" t="s">
        <v>52</v>
      </c>
      <c r="C13" s="249"/>
      <c r="D13" s="249"/>
      <c r="E13" s="249"/>
      <c r="F13" s="247"/>
      <c r="G13" s="247"/>
    </row>
    <row r="14" spans="1:8" s="101" customFormat="1" ht="21" customHeight="1">
      <c r="A14" s="234"/>
      <c r="B14" s="125" t="s">
        <v>202</v>
      </c>
      <c r="C14" s="249"/>
      <c r="D14" s="249"/>
      <c r="E14" s="249"/>
      <c r="F14" s="247"/>
      <c r="G14" s="247"/>
    </row>
    <row r="15" spans="1:8" ht="21" customHeight="1">
      <c r="A15" s="234"/>
      <c r="B15" s="125" t="s">
        <v>203</v>
      </c>
      <c r="C15" s="250"/>
      <c r="D15" s="250"/>
      <c r="E15" s="250"/>
      <c r="F15" s="253"/>
      <c r="G15" s="253"/>
    </row>
    <row r="16" spans="1:8" ht="21" customHeight="1">
      <c r="A16" s="234"/>
      <c r="B16" s="125" t="s">
        <v>51</v>
      </c>
      <c r="C16" s="250">
        <v>11252.6</v>
      </c>
      <c r="D16" s="250">
        <v>69065.815000000002</v>
      </c>
      <c r="E16" s="250">
        <f>+E12</f>
        <v>100.90403472664104</v>
      </c>
      <c r="F16" s="253">
        <f>+F12</f>
        <v>107.01</v>
      </c>
      <c r="G16" s="253">
        <v>90.17</v>
      </c>
      <c r="H16" s="3">
        <v>11151.784</v>
      </c>
    </row>
    <row r="17" spans="1:8" ht="21" customHeight="1">
      <c r="A17" s="234"/>
      <c r="B17" s="125" t="s">
        <v>204</v>
      </c>
      <c r="C17" s="250"/>
      <c r="D17" s="250"/>
      <c r="E17" s="250"/>
      <c r="F17" s="250"/>
      <c r="G17" s="250"/>
    </row>
    <row r="18" spans="1:8" ht="21" customHeight="1">
      <c r="A18" s="298" t="s">
        <v>206</v>
      </c>
      <c r="B18" s="298"/>
      <c r="C18" s="250"/>
      <c r="D18" s="250"/>
      <c r="E18" s="250"/>
      <c r="F18" s="250"/>
      <c r="G18" s="250"/>
    </row>
    <row r="19" spans="1:8" s="4" customFormat="1" ht="21" customHeight="1">
      <c r="A19" s="233" t="s">
        <v>207</v>
      </c>
      <c r="B19" s="246"/>
      <c r="C19" s="252">
        <f>+C22+C23</f>
        <v>146.994</v>
      </c>
      <c r="D19" s="252">
        <f>+D22+D23</f>
        <v>914.06799999999998</v>
      </c>
      <c r="E19" s="252">
        <f>+C19/H19*100</f>
        <v>103.36258543582821</v>
      </c>
      <c r="F19" s="252">
        <v>153.94999999999999</v>
      </c>
      <c r="G19" s="252">
        <v>85.03</v>
      </c>
      <c r="H19" s="4">
        <f>+H22+H23</f>
        <v>142.21199999999999</v>
      </c>
    </row>
    <row r="20" spans="1:8" ht="21" customHeight="1">
      <c r="A20" s="234"/>
      <c r="B20" s="125" t="s">
        <v>52</v>
      </c>
      <c r="C20" s="250"/>
      <c r="D20" s="250"/>
      <c r="E20" s="250"/>
      <c r="F20" s="250"/>
      <c r="G20" s="250"/>
    </row>
    <row r="21" spans="1:8" ht="21" customHeight="1">
      <c r="A21" s="234"/>
      <c r="B21" s="125" t="s">
        <v>202</v>
      </c>
      <c r="C21" s="250"/>
      <c r="D21" s="250"/>
      <c r="E21" s="250"/>
      <c r="F21" s="250"/>
      <c r="G21" s="250"/>
    </row>
    <row r="22" spans="1:8" ht="21" customHeight="1">
      <c r="A22" s="234"/>
      <c r="B22" s="125" t="s">
        <v>203</v>
      </c>
      <c r="C22" s="250">
        <v>0.114</v>
      </c>
      <c r="D22" s="250">
        <v>0.94199999999999995</v>
      </c>
      <c r="E22" s="250">
        <f>+C22/H22*100</f>
        <v>108.57142857142858</v>
      </c>
      <c r="F22" s="250">
        <v>120</v>
      </c>
      <c r="G22" s="250">
        <v>107.53</v>
      </c>
      <c r="H22" s="3">
        <v>0.105</v>
      </c>
    </row>
    <row r="23" spans="1:8" ht="21" customHeight="1">
      <c r="A23" s="234"/>
      <c r="B23" s="125" t="s">
        <v>51</v>
      </c>
      <c r="C23" s="250">
        <v>146.88</v>
      </c>
      <c r="D23" s="250">
        <v>913.12599999999998</v>
      </c>
      <c r="E23" s="250">
        <f>+C23/H23*100</f>
        <v>103.35873672655111</v>
      </c>
      <c r="F23" s="250">
        <v>153.99</v>
      </c>
      <c r="G23" s="250">
        <v>85.01</v>
      </c>
      <c r="H23" s="3">
        <v>142.107</v>
      </c>
    </row>
    <row r="24" spans="1:8" ht="21" customHeight="1">
      <c r="A24" s="234"/>
      <c r="B24" s="125" t="s">
        <v>204</v>
      </c>
      <c r="C24" s="250"/>
      <c r="D24" s="250"/>
      <c r="E24" s="250"/>
      <c r="F24" s="250"/>
      <c r="G24" s="250"/>
    </row>
    <row r="25" spans="1:8" s="4" customFormat="1" ht="21" customHeight="1">
      <c r="A25" s="233" t="s">
        <v>208</v>
      </c>
      <c r="B25" s="246"/>
      <c r="C25" s="252">
        <f>+C28+C29</f>
        <v>5985.2179999999998</v>
      </c>
      <c r="D25" s="252">
        <f>+D28+D29</f>
        <v>35650.972999999998</v>
      </c>
      <c r="E25" s="252">
        <f>+C25/H25*100</f>
        <v>102.7574564258155</v>
      </c>
      <c r="F25" s="252">
        <v>153.4</v>
      </c>
      <c r="G25" s="252">
        <v>86.03</v>
      </c>
      <c r="H25" s="4">
        <f>+H28+H29</f>
        <v>5824.607</v>
      </c>
    </row>
    <row r="26" spans="1:8" ht="21" customHeight="1">
      <c r="A26" s="234"/>
      <c r="B26" s="125" t="s">
        <v>52</v>
      </c>
      <c r="C26" s="250"/>
      <c r="D26" s="250"/>
      <c r="E26" s="250"/>
      <c r="F26" s="250"/>
      <c r="G26" s="250"/>
    </row>
    <row r="27" spans="1:8" ht="21" customHeight="1">
      <c r="A27" s="234"/>
      <c r="B27" s="125" t="s">
        <v>202</v>
      </c>
      <c r="C27" s="250"/>
      <c r="D27" s="250"/>
      <c r="E27" s="250"/>
      <c r="F27" s="250"/>
      <c r="G27" s="250"/>
    </row>
    <row r="28" spans="1:8" ht="21" customHeight="1">
      <c r="A28" s="234"/>
      <c r="B28" s="125" t="s">
        <v>203</v>
      </c>
      <c r="C28" s="250">
        <v>4.7990000000000004</v>
      </c>
      <c r="D28" s="250">
        <v>39.594000000000001</v>
      </c>
      <c r="E28" s="250">
        <f>+C28/H28*100</f>
        <v>109.09297567629008</v>
      </c>
      <c r="F28" s="250">
        <v>120.01</v>
      </c>
      <c r="G28" s="250">
        <v>107.6</v>
      </c>
      <c r="H28" s="3">
        <v>4.399</v>
      </c>
    </row>
    <row r="29" spans="1:8" ht="21" customHeight="1">
      <c r="A29" s="234"/>
      <c r="B29" s="125" t="s">
        <v>51</v>
      </c>
      <c r="C29" s="250">
        <v>5980.4189999999999</v>
      </c>
      <c r="D29" s="250">
        <v>35611.379000000001</v>
      </c>
      <c r="E29" s="250">
        <f>+C29/H29*100</f>
        <v>102.75266794588785</v>
      </c>
      <c r="F29" s="250">
        <v>153.43</v>
      </c>
      <c r="G29" s="250">
        <v>86.01</v>
      </c>
      <c r="H29" s="3">
        <v>5820.2079999999996</v>
      </c>
    </row>
    <row r="30" spans="1:8" ht="21" customHeight="1">
      <c r="A30" s="235"/>
      <c r="B30" s="131" t="s">
        <v>204</v>
      </c>
      <c r="C30" s="44"/>
      <c r="D30" s="44"/>
      <c r="E30" s="44"/>
      <c r="F30" s="44"/>
      <c r="G30" s="44"/>
    </row>
  </sheetData>
  <mergeCells count="3">
    <mergeCell ref="A5:B5"/>
    <mergeCell ref="A2:B2"/>
    <mergeCell ref="A18:B18"/>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SX NN</vt:lpstr>
      <vt:lpstr>IIP</vt:lpstr>
      <vt:lpstr>SPCN</vt:lpstr>
      <vt:lpstr>Vốn đầu tư</vt:lpstr>
      <vt:lpstr>DT bán lẻ</vt:lpstr>
      <vt:lpstr>DT DV</vt:lpstr>
      <vt:lpstr>CPI </vt:lpstr>
      <vt:lpstr>DT vận tải</vt:lpstr>
      <vt:lpstr>VT HKHH</vt:lpstr>
      <vt:lpstr>TT-AT XH</vt:lpstr>
      <vt:lpstr>'DT vận tải'!OLE_LINK1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2020-08-24T01:57:37Z</cp:lastPrinted>
  <dcterms:created xsi:type="dcterms:W3CDTF">2012-04-04T08:13:05Z</dcterms:created>
  <dcterms:modified xsi:type="dcterms:W3CDTF">2020-08-24T07:58:21Z</dcterms:modified>
</cp:coreProperties>
</file>